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alazs\Testületi anyagok\SÓLY\2025\2025_04_24\zarszam\"/>
    </mc:Choice>
  </mc:AlternateContent>
  <xr:revisionPtr revIDLastSave="0" documentId="13_ncr:1_{7B23E057-1840-45E0-B869-EA7080B0D20B}" xr6:coauthVersionLast="47" xr6:coauthVersionMax="47" xr10:uidLastSave="{00000000-0000-0000-0000-000000000000}"/>
  <bookViews>
    <workbookView xWindow="-120" yWindow="-120" windowWidth="29040" windowHeight="15840" tabRatio="661" activeTab="11" xr2:uid="{00000000-000D-0000-FFFF-FFFF00000000}"/>
  </bookViews>
  <sheets>
    <sheet name="1.sz.mell." sheetId="132" r:id="rId1"/>
    <sheet name="2.sz.mell." sheetId="1" r:id="rId2"/>
    <sheet name="3.sz.mell." sheetId="63" r:id="rId3"/>
    <sheet name="4.sz.mell." sheetId="134" r:id="rId4"/>
    <sheet name="5.sz.mell." sheetId="135" r:id="rId5"/>
    <sheet name="6.sz.mell." sheetId="136" r:id="rId6"/>
    <sheet name="7.sz. mell." sheetId="142" r:id="rId7"/>
    <sheet name="8.sz.mell." sheetId="143" r:id="rId8"/>
    <sheet name="9.sz.mell." sheetId="138" r:id="rId9"/>
    <sheet name="10.sz.mell." sheetId="139" r:id="rId10"/>
    <sheet name="11.sz.mell." sheetId="140" r:id="rId11"/>
    <sheet name="12.sz.mell." sheetId="141" r:id="rId12"/>
    <sheet name="13.sz.mell." sheetId="105" r:id="rId13"/>
    <sheet name="3.sz.mell. NEM KELL" sheetId="133" r:id="rId14"/>
    <sheet name="Munka1" sheetId="94" r:id="rId15"/>
  </sheets>
  <externalReferences>
    <externalReference r:id="rId16"/>
    <externalReference r:id="rId17"/>
  </externalReferences>
  <definedNames>
    <definedName name="_xlnm.Print_Area" localSheetId="9">'10.sz.mell.'!$A$1:$E$33</definedName>
    <definedName name="_xlnm.Print_Area" localSheetId="11">'12.sz.mell.'!$A$1:$G$47</definedName>
    <definedName name="_xlnm.Print_Area" localSheetId="12">'13.sz.mell.'!$A$1:$C$7</definedName>
    <definedName name="_xlnm.Print_Area" localSheetId="1">'2.sz.mell.'!$A$1:$E$159</definedName>
    <definedName name="_xlnm.Print_Area" localSheetId="2">'3.sz.mell.'!$A$1:$K$36</definedName>
    <definedName name="_xlnm.Print_Area" localSheetId="3">'4.sz.mell.'!$A$1:$I$37</definedName>
    <definedName name="_xlnm.Print_Area" localSheetId="6">'7.sz. mell.'!$A$1:$E$69</definedName>
    <definedName name="_xlnm.Print_Area" localSheetId="8">'9.sz.mell.'!$A$1:$C$17</definedName>
  </definedNames>
  <calcPr calcId="191029"/>
</workbook>
</file>

<file path=xl/calcChain.xml><?xml version="1.0" encoding="utf-8"?>
<calcChain xmlns="http://schemas.openxmlformats.org/spreadsheetml/2006/main">
  <c r="E24" i="63" l="1"/>
  <c r="D13" i="135"/>
  <c r="H30" i="63"/>
  <c r="I30" i="63"/>
  <c r="J30" i="63"/>
  <c r="K30" i="63"/>
  <c r="G30" i="63"/>
  <c r="E22" i="141"/>
  <c r="F22" i="141"/>
  <c r="F46" i="141"/>
  <c r="E46" i="141"/>
  <c r="F39" i="141"/>
  <c r="E39" i="141"/>
  <c r="F32" i="141"/>
  <c r="E32" i="141"/>
  <c r="F19" i="141"/>
  <c r="E19" i="141"/>
  <c r="F15" i="141"/>
  <c r="E15" i="141"/>
  <c r="E20" i="141" s="1"/>
  <c r="D22" i="141"/>
  <c r="C37" i="141"/>
  <c r="C10" i="141"/>
  <c r="C9" i="141"/>
  <c r="C8" i="141"/>
  <c r="C7" i="141"/>
  <c r="E40" i="141" l="1"/>
  <c r="E47" i="141" s="1"/>
  <c r="F20" i="141"/>
  <c r="F40" i="141"/>
  <c r="F47" i="141" s="1"/>
  <c r="C24" i="63"/>
  <c r="I14" i="135" l="1"/>
  <c r="G14" i="135"/>
  <c r="H14" i="135"/>
  <c r="I16" i="134"/>
  <c r="H16" i="134"/>
  <c r="I8" i="135" l="1"/>
  <c r="G8" i="135"/>
  <c r="I9" i="134"/>
  <c r="G9" i="134"/>
  <c r="E121" i="1"/>
  <c r="D121" i="1"/>
  <c r="C121" i="1"/>
  <c r="D46" i="141" l="1"/>
  <c r="D19" i="141"/>
  <c r="C28" i="134" l="1"/>
  <c r="K12" i="63"/>
  <c r="D39" i="141" l="1"/>
  <c r="D32" i="141"/>
  <c r="D15" i="141"/>
  <c r="D20" i="141" s="1"/>
  <c r="C45" i="141"/>
  <c r="D40" i="141" l="1"/>
  <c r="D47" i="141" s="1"/>
  <c r="D105" i="1" l="1"/>
  <c r="E105" i="1"/>
  <c r="C105" i="1"/>
  <c r="D34" i="132"/>
  <c r="C34" i="132"/>
  <c r="D134" i="1" l="1"/>
  <c r="C101" i="1"/>
  <c r="D101" i="1"/>
  <c r="E101" i="1"/>
  <c r="C102" i="1"/>
  <c r="D102" i="1"/>
  <c r="E16" i="132"/>
  <c r="D16" i="132"/>
  <c r="C16" i="132"/>
  <c r="G11" i="134" l="1"/>
  <c r="H36" i="63"/>
  <c r="I36" i="63"/>
  <c r="J36" i="63"/>
  <c r="G36" i="63"/>
  <c r="F36" i="63"/>
  <c r="E36" i="63"/>
  <c r="J35" i="63"/>
  <c r="K35" i="63" s="1"/>
  <c r="J34" i="63"/>
  <c r="K34" i="63" s="1"/>
  <c r="J32" i="63"/>
  <c r="J29" i="63"/>
  <c r="K13" i="63"/>
  <c r="K14" i="63"/>
  <c r="K15" i="63"/>
  <c r="K32" i="63" l="1"/>
  <c r="K36" i="63" s="1"/>
  <c r="O8" i="133" l="1"/>
  <c r="O29" i="133" s="1"/>
  <c r="F29" i="133"/>
  <c r="G29" i="133"/>
  <c r="H29" i="133"/>
  <c r="K29" i="133"/>
  <c r="L29" i="133"/>
  <c r="M29" i="133"/>
  <c r="N29" i="133"/>
  <c r="P29" i="133"/>
  <c r="Q29" i="133"/>
  <c r="R29" i="133"/>
  <c r="S29" i="133"/>
  <c r="T29" i="133"/>
  <c r="U29" i="133"/>
  <c r="V29" i="133"/>
  <c r="W29" i="133"/>
  <c r="X29" i="133"/>
  <c r="E29" i="133"/>
  <c r="I28" i="133"/>
  <c r="J28" i="133"/>
  <c r="C28" i="133"/>
  <c r="D28" i="133"/>
  <c r="I22" i="133"/>
  <c r="J22" i="133"/>
  <c r="C22" i="133"/>
  <c r="D22" i="133"/>
  <c r="I30" i="133"/>
  <c r="J30" i="133"/>
  <c r="C30" i="133"/>
  <c r="D30" i="133"/>
  <c r="E20" i="132" l="1"/>
  <c r="D20" i="132"/>
  <c r="C20" i="132"/>
  <c r="E22" i="132" l="1"/>
  <c r="D22" i="132"/>
  <c r="C22" i="132"/>
  <c r="C25" i="141" l="1"/>
  <c r="C30" i="141"/>
  <c r="C29" i="141"/>
  <c r="C46" i="141" l="1"/>
  <c r="C34" i="141"/>
  <c r="C33" i="141"/>
  <c r="C28" i="141"/>
  <c r="C27" i="141"/>
  <c r="C24" i="141"/>
  <c r="C23" i="141"/>
  <c r="C14" i="141"/>
  <c r="C17" i="141"/>
  <c r="C16" i="141"/>
  <c r="C13" i="141"/>
  <c r="C12" i="141"/>
  <c r="C15" i="141"/>
  <c r="C36" i="141"/>
  <c r="C19" i="141" l="1"/>
  <c r="C39" i="141"/>
  <c r="C32" i="141"/>
  <c r="C40" i="141" l="1"/>
  <c r="C47" i="141" s="1"/>
  <c r="C20" i="141"/>
  <c r="H34" i="135"/>
  <c r="I34" i="135"/>
  <c r="G34" i="135"/>
  <c r="I20" i="135"/>
  <c r="H11" i="135"/>
  <c r="D22" i="135"/>
  <c r="D34" i="135" s="1"/>
  <c r="C22" i="135"/>
  <c r="C34" i="135" s="1"/>
  <c r="E23" i="135"/>
  <c r="E22" i="135" s="1"/>
  <c r="E34" i="135" s="1"/>
  <c r="E28" i="134"/>
  <c r="D28" i="134" s="1"/>
  <c r="D24" i="134" s="1"/>
  <c r="D34" i="134" s="1"/>
  <c r="C24" i="134"/>
  <c r="C34" i="134" s="1"/>
  <c r="E25" i="134"/>
  <c r="E24" i="134" l="1"/>
  <c r="E34" i="134" s="1"/>
  <c r="D13" i="134"/>
  <c r="I16" i="133" l="1"/>
  <c r="J16" i="133"/>
  <c r="C16" i="133"/>
  <c r="D16" i="133"/>
  <c r="I11" i="133"/>
  <c r="J11" i="133"/>
  <c r="C11" i="133"/>
  <c r="D11" i="133"/>
  <c r="I15" i="133"/>
  <c r="J15" i="133"/>
  <c r="C15" i="133"/>
  <c r="D15" i="133"/>
  <c r="I31" i="133"/>
  <c r="J31" i="133"/>
  <c r="C31" i="133"/>
  <c r="D31" i="133"/>
  <c r="J8" i="133"/>
  <c r="K17" i="63" l="1"/>
  <c r="K18" i="63"/>
  <c r="F24" i="63"/>
  <c r="H24" i="63"/>
  <c r="D144" i="1"/>
  <c r="I30" i="134" s="1"/>
  <c r="E144" i="1"/>
  <c r="C144" i="1"/>
  <c r="G30" i="134" s="1"/>
  <c r="G34" i="134" s="1"/>
  <c r="D119" i="1"/>
  <c r="I12" i="135" s="1"/>
  <c r="E119" i="1"/>
  <c r="C119" i="1"/>
  <c r="G12" i="135" s="1"/>
  <c r="D117" i="1"/>
  <c r="I10" i="135" s="1"/>
  <c r="E117" i="1"/>
  <c r="C117" i="1"/>
  <c r="G10" i="135" s="1"/>
  <c r="I15" i="134"/>
  <c r="G15" i="134"/>
  <c r="I11" i="134"/>
  <c r="I12" i="134"/>
  <c r="E102" i="1"/>
  <c r="D103" i="1"/>
  <c r="I13" i="134" s="1"/>
  <c r="E103" i="1"/>
  <c r="D104" i="1"/>
  <c r="I14" i="134" s="1"/>
  <c r="E104" i="1"/>
  <c r="G12" i="134"/>
  <c r="C103" i="1"/>
  <c r="C104" i="1"/>
  <c r="G14" i="134" s="1"/>
  <c r="G13" i="134" l="1"/>
  <c r="C100" i="1"/>
  <c r="G21" i="135"/>
  <c r="G35" i="135" s="1"/>
  <c r="H12" i="135"/>
  <c r="H13" i="134"/>
  <c r="I34" i="134"/>
  <c r="H30" i="134"/>
  <c r="H34" i="134" s="1"/>
  <c r="H11" i="134"/>
  <c r="H14" i="134"/>
  <c r="H12" i="134"/>
  <c r="H10" i="135"/>
  <c r="I21" i="135"/>
  <c r="I35" i="135" s="1"/>
  <c r="H15" i="134"/>
  <c r="C32" i="133"/>
  <c r="D32" i="133"/>
  <c r="H21" i="135" l="1"/>
  <c r="H35" i="135" s="1"/>
  <c r="K8" i="63"/>
  <c r="I19" i="133" l="1"/>
  <c r="J19" i="133"/>
  <c r="I17" i="133"/>
  <c r="J17" i="133"/>
  <c r="I14" i="133"/>
  <c r="J14" i="133"/>
  <c r="I10" i="133"/>
  <c r="J10" i="133"/>
  <c r="K11" i="63" l="1"/>
  <c r="I26" i="133"/>
  <c r="J26" i="133"/>
  <c r="I24" i="133"/>
  <c r="J24" i="133"/>
  <c r="I25" i="133"/>
  <c r="J25" i="133"/>
  <c r="C26" i="133"/>
  <c r="D26" i="133"/>
  <c r="I21" i="133"/>
  <c r="J21" i="133"/>
  <c r="E34" i="132"/>
  <c r="P33" i="133" l="1"/>
  <c r="Q33" i="133"/>
  <c r="R33" i="133"/>
  <c r="S33" i="133"/>
  <c r="T33" i="133"/>
  <c r="U33" i="133"/>
  <c r="V33" i="133"/>
  <c r="W33" i="133"/>
  <c r="X33" i="133"/>
  <c r="C9" i="133"/>
  <c r="D9" i="133"/>
  <c r="C10" i="133"/>
  <c r="D10" i="133"/>
  <c r="C12" i="133"/>
  <c r="D12" i="133"/>
  <c r="C13" i="133"/>
  <c r="D13" i="133"/>
  <c r="C14" i="133"/>
  <c r="D14" i="133"/>
  <c r="C17" i="133"/>
  <c r="D17" i="133"/>
  <c r="C18" i="133"/>
  <c r="D18" i="133"/>
  <c r="C19" i="133"/>
  <c r="D19" i="133"/>
  <c r="C20" i="133"/>
  <c r="D20" i="133"/>
  <c r="C21" i="133"/>
  <c r="D21" i="133"/>
  <c r="C23" i="133"/>
  <c r="D23" i="133"/>
  <c r="C24" i="133"/>
  <c r="D24" i="133"/>
  <c r="C25" i="133"/>
  <c r="D25" i="133"/>
  <c r="C27" i="133"/>
  <c r="D27" i="133"/>
  <c r="D8" i="133"/>
  <c r="C8" i="133"/>
  <c r="I13" i="133"/>
  <c r="C7" i="105" l="1"/>
  <c r="J11" i="63"/>
  <c r="J10" i="63"/>
  <c r="I10" i="63"/>
  <c r="G10" i="63"/>
  <c r="J4" i="63"/>
  <c r="J32" i="133"/>
  <c r="I32" i="133"/>
  <c r="O33" i="133"/>
  <c r="N33" i="133"/>
  <c r="M33" i="133"/>
  <c r="L33" i="133"/>
  <c r="K33" i="133"/>
  <c r="H33" i="133"/>
  <c r="G33" i="133"/>
  <c r="F33" i="133"/>
  <c r="E33" i="133"/>
  <c r="J27" i="133"/>
  <c r="I27" i="133"/>
  <c r="J23" i="133"/>
  <c r="I23" i="133"/>
  <c r="J20" i="133"/>
  <c r="I20" i="133"/>
  <c r="J18" i="133"/>
  <c r="I18" i="133"/>
  <c r="J13" i="133"/>
  <c r="J12" i="133"/>
  <c r="I12" i="133"/>
  <c r="J9" i="133"/>
  <c r="I9" i="133"/>
  <c r="I8" i="133"/>
  <c r="E148" i="1"/>
  <c r="D148" i="1"/>
  <c r="C148" i="1"/>
  <c r="E143" i="1"/>
  <c r="D143" i="1"/>
  <c r="C143" i="1"/>
  <c r="C153" i="1" s="1"/>
  <c r="E138" i="1"/>
  <c r="D138" i="1"/>
  <c r="C138" i="1"/>
  <c r="E134" i="1"/>
  <c r="C134" i="1"/>
  <c r="E130" i="1"/>
  <c r="D130" i="1"/>
  <c r="C130" i="1"/>
  <c r="G16" i="134" s="1"/>
  <c r="G23" i="134" s="1"/>
  <c r="G35" i="134" s="1"/>
  <c r="E116" i="1"/>
  <c r="D116" i="1"/>
  <c r="C116" i="1"/>
  <c r="E100" i="1"/>
  <c r="D100" i="1"/>
  <c r="C97" i="1"/>
  <c r="E96" i="1"/>
  <c r="E157" i="1" s="1"/>
  <c r="E86" i="1"/>
  <c r="D86" i="1"/>
  <c r="C86" i="1"/>
  <c r="E82" i="1"/>
  <c r="D82" i="1"/>
  <c r="C82" i="1"/>
  <c r="E78" i="1"/>
  <c r="D78" i="1"/>
  <c r="C78" i="1"/>
  <c r="E73" i="1"/>
  <c r="D73" i="1"/>
  <c r="C73" i="1"/>
  <c r="E69" i="1"/>
  <c r="D69" i="1"/>
  <c r="C69" i="1"/>
  <c r="E63" i="1"/>
  <c r="E15" i="135" s="1"/>
  <c r="D63" i="1"/>
  <c r="C63" i="1"/>
  <c r="C15" i="135" s="1"/>
  <c r="E58" i="1"/>
  <c r="D58" i="1"/>
  <c r="E16" i="134" s="1"/>
  <c r="C58" i="1"/>
  <c r="C16" i="134" s="1"/>
  <c r="E52" i="1"/>
  <c r="E12" i="135" s="1"/>
  <c r="D52" i="1"/>
  <c r="C52" i="1"/>
  <c r="C12" i="135" s="1"/>
  <c r="E41" i="1"/>
  <c r="D41" i="1"/>
  <c r="E15" i="134" s="1"/>
  <c r="C41" i="1"/>
  <c r="C15" i="134" s="1"/>
  <c r="E32" i="1"/>
  <c r="D32" i="1"/>
  <c r="E14" i="134" s="1"/>
  <c r="C32" i="1"/>
  <c r="C14" i="134" s="1"/>
  <c r="E25" i="1"/>
  <c r="E13" i="135" s="1"/>
  <c r="D25" i="1"/>
  <c r="C25" i="1"/>
  <c r="C13" i="135" s="1"/>
  <c r="E18" i="1"/>
  <c r="D18" i="1"/>
  <c r="E12" i="134" s="1"/>
  <c r="C18" i="1"/>
  <c r="C12" i="134" s="1"/>
  <c r="E10" i="1"/>
  <c r="D10" i="1"/>
  <c r="E11" i="134" s="1"/>
  <c r="C10" i="1"/>
  <c r="C11" i="134" s="1"/>
  <c r="E37" i="132"/>
  <c r="D37" i="132"/>
  <c r="D39" i="132" s="1"/>
  <c r="C37" i="132"/>
  <c r="C39" i="132" s="1"/>
  <c r="C133" i="1" l="1"/>
  <c r="D133" i="1"/>
  <c r="C154" i="1"/>
  <c r="D12" i="135"/>
  <c r="G24" i="63"/>
  <c r="I29" i="133"/>
  <c r="J29" i="133"/>
  <c r="C21" i="135"/>
  <c r="G36" i="135" s="1"/>
  <c r="D15" i="135"/>
  <c r="D21" i="135" s="1"/>
  <c r="D16" i="134"/>
  <c r="D15" i="134"/>
  <c r="D14" i="134"/>
  <c r="C23" i="134"/>
  <c r="D12" i="134"/>
  <c r="E21" i="135"/>
  <c r="E23" i="134"/>
  <c r="D11" i="134"/>
  <c r="K10" i="63"/>
  <c r="I24" i="63"/>
  <c r="J24" i="63"/>
  <c r="E153" i="1"/>
  <c r="D153" i="1"/>
  <c r="E39" i="132"/>
  <c r="C92" i="1"/>
  <c r="E133" i="1"/>
  <c r="C29" i="133"/>
  <c r="C33" i="133" s="1"/>
  <c r="D29" i="133"/>
  <c r="D33" i="133" s="1"/>
  <c r="I33" i="133"/>
  <c r="J33" i="133"/>
  <c r="E92" i="1"/>
  <c r="D92" i="1"/>
  <c r="E68" i="1"/>
  <c r="D68" i="1"/>
  <c r="C68" i="1"/>
  <c r="D23" i="134" l="1"/>
  <c r="D35" i="134" s="1"/>
  <c r="C36" i="135"/>
  <c r="C35" i="135"/>
  <c r="E35" i="134"/>
  <c r="G36" i="134"/>
  <c r="C36" i="134"/>
  <c r="C35" i="134"/>
  <c r="C93" i="1"/>
  <c r="I36" i="135"/>
  <c r="E36" i="135"/>
  <c r="E35" i="135"/>
  <c r="H36" i="135"/>
  <c r="D36" i="135"/>
  <c r="D35" i="135"/>
  <c r="K24" i="63"/>
  <c r="C159" i="1"/>
  <c r="D159" i="1"/>
  <c r="D154" i="1"/>
  <c r="E159" i="1"/>
  <c r="E154" i="1"/>
  <c r="D158" i="1"/>
  <c r="E93" i="1"/>
  <c r="E158" i="1"/>
  <c r="C158" i="1"/>
  <c r="D93" i="1"/>
  <c r="C37" i="135" l="1"/>
  <c r="G37" i="135"/>
  <c r="H37" i="135"/>
  <c r="D37" i="135"/>
  <c r="I37" i="135"/>
  <c r="E37" i="135"/>
  <c r="C37" i="134"/>
  <c r="G37" i="134"/>
  <c r="H23" i="134"/>
  <c r="H36" i="134" s="1"/>
  <c r="I23" i="134"/>
  <c r="E36" i="134" l="1"/>
  <c r="I35" i="134"/>
  <c r="I36" i="134"/>
  <c r="H35" i="134"/>
  <c r="D36" i="134"/>
  <c r="D37" i="134" l="1"/>
  <c r="H37" i="134"/>
  <c r="I37" i="134"/>
  <c r="E37" i="134"/>
</calcChain>
</file>

<file path=xl/sharedStrings.xml><?xml version="1.0" encoding="utf-8"?>
<sst xmlns="http://schemas.openxmlformats.org/spreadsheetml/2006/main" count="1208" uniqueCount="884">
  <si>
    <t>Beruházási (felhalmozási) kiadások előirányzata beruházásonként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</si>
  <si>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</si>
  <si>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</si>
  <si>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</si>
  <si>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</si>
  <si>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</si>
  <si>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</si>
  <si>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</si>
  <si>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</si>
  <si>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</si>
  <si>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</si>
  <si>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</si>
  <si>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</si>
  <si>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 I A D Á S O K</t>
  </si>
  <si>
    <t>Személyi  juttatások</t>
  </si>
  <si>
    <t>Tartalékok</t>
  </si>
  <si>
    <t>01</t>
  </si>
  <si>
    <t>Bevételek</t>
  </si>
  <si>
    <t>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</si>
  <si>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</si>
  <si>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</si>
  <si>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</si>
  <si>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</si>
  <si>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</si>
  <si>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</si>
  <si>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</si>
  <si>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</si>
  <si>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</si>
  <si>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</si>
  <si>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</si>
  <si>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</si>
  <si>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</si>
  <si>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</si>
  <si>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</si>
  <si>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</si>
  <si>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</si>
  <si>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</si>
  <si>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</si>
  <si>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</si>
  <si>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</si>
  <si>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</si>
  <si>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</si>
  <si>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</si>
  <si>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</si>
  <si>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</si>
  <si>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</si>
  <si>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</si>
  <si>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</si>
  <si>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</si>
  <si>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</si>
  <si>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</si>
  <si>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</si>
  <si>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</si>
  <si>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</si>
  <si>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</si>
  <si>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</si>
  <si>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</si>
  <si>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</si>
  <si>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</si>
  <si>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</si>
  <si>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</si>
  <si>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</si>
  <si>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</si>
  <si>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</si>
  <si>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</si>
  <si>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</si>
  <si>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</si>
  <si>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</si>
  <si>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</si>
  <si>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</si>
  <si>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</si>
  <si>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</si>
  <si>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</si>
  <si>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</si>
  <si>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</si>
  <si>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</si>
  <si>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</si>
  <si>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</si>
  <si>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</si>
  <si>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</si>
  <si>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</si>
  <si>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</si>
  <si>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</si>
  <si>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</si>
  <si>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</si>
  <si>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</si>
  <si>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</si>
  <si>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</si>
  <si>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</si>
  <si>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</si>
  <si>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</si>
  <si>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Beruházások</t>
  </si>
  <si>
    <t>8.3.</t>
  </si>
  <si>
    <t>Egyéb felhalmozási kiadások</t>
  </si>
  <si>
    <t>Kölcsön törlesztése</t>
  </si>
  <si>
    <t>Költségvetési maradvány igénybevétele</t>
  </si>
  <si>
    <t>Értékpapír értékesítése</t>
  </si>
  <si>
    <t>Egyéb belső finanszírozási bevételek</t>
  </si>
  <si>
    <t>Egyéb külső finanszírozási bevételek</t>
  </si>
  <si>
    <t>Kiadási jogcím</t>
  </si>
  <si>
    <t>Eredeti előirányzat</t>
  </si>
  <si>
    <t>Módosított előirányzat</t>
  </si>
  <si>
    <t>Teljesítés</t>
  </si>
  <si>
    <t>Sorszám</t>
  </si>
  <si>
    <t>Gazdálkodó szervezet megnevezése</t>
  </si>
  <si>
    <t xml:space="preserve">       ÖSSZESEN: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</si>
  <si>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</si>
  <si>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</si>
  <si>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</si>
  <si>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</si>
  <si>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</si>
  <si>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</si>
  <si>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</si>
  <si>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</si>
  <si>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</si>
  <si>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</si>
  <si>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</si>
  <si>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</si>
  <si>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</si>
  <si>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</si>
  <si>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</si>
  <si>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</si>
  <si>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</si>
  <si>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</si>
  <si>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</si>
  <si>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</si>
  <si>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</si>
  <si>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</si>
  <si>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</si>
  <si>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</si>
  <si>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</si>
  <si>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</si>
  <si>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</si>
  <si>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</si>
  <si>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</si>
  <si>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</si>
  <si>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</si>
  <si>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</si>
  <si>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</si>
  <si>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</si>
  <si>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</si>
  <si>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</si>
  <si>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</si>
  <si>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</si>
  <si>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</si>
  <si>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</si>
  <si>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</si>
  <si>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</si>
  <si>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</si>
  <si>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</si>
  <si>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</si>
  <si>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</si>
  <si>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</si>
  <si>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</si>
  <si>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</si>
  <si>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</si>
  <si>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</si>
  <si>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</si>
  <si>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</si>
  <si>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</si>
  <si>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</si>
  <si>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</si>
  <si>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</si>
  <si>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</si>
  <si>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</si>
  <si>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</si>
  <si>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</si>
  <si>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</si>
  <si>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</si>
  <si>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</si>
  <si>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</si>
  <si>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</si>
  <si>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</si>
  <si>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</si>
  <si>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</si>
  <si>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</si>
  <si>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</si>
  <si>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</si>
  <si>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</si>
  <si>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</si>
  <si>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</si>
  <si>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</si>
  <si>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</si>
  <si>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</si>
  <si>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</si>
  <si>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</si>
  <si>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</si>
  <si>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</si>
  <si>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</si>
  <si>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</si>
  <si>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</si>
  <si>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</si>
  <si>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</si>
  <si>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</si>
  <si>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</si>
  <si>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</si>
  <si>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</si>
  <si>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</si>
  <si>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</si>
  <si>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</si>
  <si>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</si>
  <si>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</si>
  <si>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</si>
  <si>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</si>
  <si>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</si>
  <si>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</si>
  <si>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</si>
  <si>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</si>
  <si>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</si>
  <si>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</si>
  <si>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</si>
  <si>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</si>
  <si>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</si>
  <si>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</si>
  <si>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</si>
  <si>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</si>
  <si>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</si>
  <si>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</si>
  <si>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</si>
  <si>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</si>
  <si>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</si>
  <si>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</si>
  <si>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</si>
  <si>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</si>
  <si>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</si>
  <si>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</si>
  <si>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</si>
  <si>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</si>
  <si>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</si>
  <si>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</si>
  <si>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</si>
  <si>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</si>
  <si>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</si>
  <si>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</si>
  <si>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</si>
  <si>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</si>
  <si>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</si>
  <si>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</si>
  <si>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</si>
  <si>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</si>
  <si>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</si>
  <si>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</si>
  <si>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</si>
  <si>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</si>
  <si>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</si>
  <si>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</si>
  <si>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</si>
  <si>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</si>
  <si>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</si>
  <si>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</si>
  <si>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</si>
  <si>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</si>
  <si>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</si>
  <si>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</si>
  <si>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</si>
  <si>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</si>
  <si>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</si>
  <si>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</si>
  <si>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</si>
  <si>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</si>
  <si>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</si>
  <si>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</si>
  <si>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</si>
  <si>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</si>
  <si>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</si>
  <si>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</si>
  <si>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</si>
  <si>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</si>
  <si>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átvett pénzeszközök</t>
  </si>
  <si>
    <t>Likviditási célú hitelek törlesztése</t>
  </si>
  <si>
    <t>Felhalmozási bevételek</t>
  </si>
  <si>
    <t>Egyéb felhalmozási célú bevételek</t>
  </si>
  <si>
    <t>G=(D+F)</t>
  </si>
  <si>
    <t>Módosított ei.</t>
  </si>
  <si>
    <t>Közhatalmi bevételek (4.1.+...+4.7.)</t>
  </si>
  <si>
    <t>4.5.</t>
  </si>
  <si>
    <t>4.6.</t>
  </si>
  <si>
    <t>4.7.</t>
  </si>
  <si>
    <t>Iparűzési adó</t>
  </si>
  <si>
    <t>Talajterhelési díj</t>
  </si>
  <si>
    <t>Cím</t>
  </si>
  <si>
    <t>Jogcímek</t>
  </si>
  <si>
    <t>I.</t>
  </si>
  <si>
    <t>Önkormányzatok felhalmozási támogatásai</t>
  </si>
  <si>
    <t>BEVÉTELEK</t>
  </si>
  <si>
    <t>Működési bevételek</t>
  </si>
  <si>
    <t>Felhalmozási célú átvett péneszközök</t>
  </si>
  <si>
    <t>Költségvetési bevételek összesen</t>
  </si>
  <si>
    <t>Előző évi pénzmaradvány igénybevétele</t>
  </si>
  <si>
    <t>Államháztartási megelőlegezések</t>
  </si>
  <si>
    <t>Finanszírozási bevételek összesen</t>
  </si>
  <si>
    <t>Bevételek mindösszesen</t>
  </si>
  <si>
    <t>II.</t>
  </si>
  <si>
    <t>KIADÁSOK</t>
  </si>
  <si>
    <t>Munkaadókat terhelő járulékok</t>
  </si>
  <si>
    <t>Dologi kiadások</t>
  </si>
  <si>
    <t>Egyéb felhalmozási célú kiadások</t>
  </si>
  <si>
    <t>Költségvetési kiadások összesen</t>
  </si>
  <si>
    <t>Finanszírozási kiadások összesen</t>
  </si>
  <si>
    <t>Kiadások mindösszesen</t>
  </si>
  <si>
    <t>ezer Forintban</t>
  </si>
  <si>
    <t>Magánszemélyek kommunális adója</t>
  </si>
  <si>
    <t>Gépjárműadó</t>
  </si>
  <si>
    <t>Központi, irányító szervi támogatás folyósítása</t>
  </si>
  <si>
    <t>3.sz. melléklet</t>
  </si>
  <si>
    <t>Kormányzati funkció száma és megnevezése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</si>
  <si>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</si>
  <si>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</si>
  <si>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</si>
  <si>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</si>
  <si>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016080</t>
  </si>
  <si>
    <t>Kiemelt állami és önkormányzati rendezvények</t>
  </si>
  <si>
    <t>041233</t>
  </si>
  <si>
    <t>Hosszabb időtartalmú közfoglalkoztatás</t>
  </si>
  <si>
    <t>045160</t>
  </si>
  <si>
    <t>Közutak, hidak, alagutak üzemeltetése, fenntartása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</si>
  <si>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</si>
  <si>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</si>
  <si>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</si>
  <si>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</si>
  <si>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</si>
  <si>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</si>
  <si>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082044</t>
  </si>
  <si>
    <t>Könyvtári szolgáltatások</t>
  </si>
  <si>
    <t>082092</t>
  </si>
  <si>
    <t>Közművelődés - hagyományos közösségi kulturális értékek gondozása</t>
  </si>
  <si>
    <t>Működési kiadások</t>
  </si>
  <si>
    <t>Összes módosított előirányzat</t>
  </si>
  <si>
    <t>Összes teljesítés</t>
  </si>
  <si>
    <t>Munkaadókat terh.jár.</t>
  </si>
  <si>
    <t>Ellátottak pénzbeli jutt.</t>
  </si>
  <si>
    <t>Egyéb műk.c.kiadások</t>
  </si>
  <si>
    <t>Felhalmozási kiadások</t>
  </si>
  <si>
    <t>Önkormányzat összesen</t>
  </si>
  <si>
    <t>Államháztartási megelőlegezések visszafizetése</t>
  </si>
  <si>
    <t>KIADÁSOK MINDÖSSZESEN</t>
  </si>
  <si>
    <t>Támogatások</t>
  </si>
  <si>
    <t>Dologi és egyéb működési kiadások</t>
  </si>
  <si>
    <t>Intézményfinanszírozás irányítószervi működési célú támogatás</t>
  </si>
  <si>
    <t>12.3.</t>
  </si>
  <si>
    <t>Beruházás  megnevezése kormányzati funkciónként</t>
  </si>
  <si>
    <t>Működési célú bevételek és kiadások mérlege</t>
  </si>
  <si>
    <t>(Önkormányzati szinten)</t>
  </si>
  <si>
    <t>Államháztartási megelőlegezések bevétele</t>
  </si>
  <si>
    <t>Felhalmozási célú bevételek és kiadások mérlege</t>
  </si>
  <si>
    <t>Helyi önkormányzat képviselő-testület tagjai</t>
  </si>
  <si>
    <t>Teljes munkaidőben foglalkztatott közalkalmazott</t>
  </si>
  <si>
    <t>Közfoglalkoztatottak átlaglétszáma</t>
  </si>
  <si>
    <t>Teljesítés (fő)</t>
  </si>
  <si>
    <t>Egyéb munkaválló MT-szerint</t>
  </si>
  <si>
    <t>Előző időszak</t>
  </si>
  <si>
    <t>Módosítások (+/-)</t>
  </si>
  <si>
    <t>Tárgyi időszak</t>
  </si>
  <si>
    <t>A/I Immateriális javak (=A/I/1+A/I/2+A/I/3)</t>
  </si>
  <si>
    <t>28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</si>
  <si>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</si>
  <si>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</si>
  <si>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</si>
  <si>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</si>
  <si>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</si>
  <si>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</si>
  <si>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C) PÉNZESZKÖZÖK (=C/I+…+C/IV)</t>
  </si>
  <si>
    <t>ESZKÖZÖK ÖSSZESEN (=A+B+C+D+E+F)</t>
  </si>
  <si>
    <t>181</t>
  </si>
  <si>
    <t>182</t>
  </si>
  <si>
    <t>183</t>
  </si>
  <si>
    <t>G/IV Felhalmozott eredmény</t>
  </si>
  <si>
    <t>185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</si>
  <si>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</si>
  <si>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</si>
  <si>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</si>
  <si>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</si>
  <si>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H) KÖTELEZETTSÉGEK (=H/I+H/II+H/III)</t>
  </si>
  <si>
    <t>251</t>
  </si>
  <si>
    <t>J/2 Költségek, ráfordítások passzív időbeli elhatárolása</t>
  </si>
  <si>
    <t>J) PASSZÍV IDŐBELI ELHATÁROLÁSOK (=J/1+J/2+J/3)</t>
  </si>
  <si>
    <t>FORRÁSOK ÖSSZESEN (=G+H+I+J)</t>
  </si>
  <si>
    <t>06</t>
  </si>
  <si>
    <t>07</t>
  </si>
  <si>
    <t>08</t>
  </si>
  <si>
    <t>09</t>
  </si>
  <si>
    <t>10</t>
  </si>
  <si>
    <t>A/II Tárgyi eszközök  (=A/II/1+...+A/II/5)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</si>
  <si>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</si>
  <si>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</si>
  <si>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</si>
  <si>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</si>
  <si>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</si>
  <si>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</si>
  <si>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</si>
  <si>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</si>
  <si>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</si>
  <si>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</si>
  <si>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</si>
  <si>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</si>
  <si>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</si>
  <si>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</si>
  <si>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29</t>
  </si>
  <si>
    <t>32</t>
  </si>
  <si>
    <t>33</t>
  </si>
  <si>
    <t>35</t>
  </si>
  <si>
    <t>42</t>
  </si>
  <si>
    <t>43</t>
  </si>
  <si>
    <t>44</t>
  </si>
  <si>
    <t>54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</si>
  <si>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</si>
  <si>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</si>
  <si>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</si>
  <si>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</si>
  <si>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</si>
  <si>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70</t>
  </si>
  <si>
    <t>D/I Költségvetési évben esedékes követelések (=D/I/1+…+D/I/8)</t>
  </si>
  <si>
    <t>D/II Költségvetési évet követően esedékes követelések (=D/II/1+…+D/II/8)</t>
  </si>
  <si>
    <t>145</t>
  </si>
  <si>
    <t>D/III/4 Forgótőke elszámolása</t>
  </si>
  <si>
    <t>155</t>
  </si>
  <si>
    <t>D/III Követelés jellegű sajátos elszámolások (=D/III/1+…+D/III/9)</t>
  </si>
  <si>
    <t>D) KÖVETELÉSEK  (=D/I+D/II+D/III)</t>
  </si>
  <si>
    <t>161</t>
  </si>
  <si>
    <t>G/I  Nemzeti vagyon induláskori értéke</t>
  </si>
  <si>
    <t>178</t>
  </si>
  <si>
    <t>G/II Nemzeti vagyon változásai</t>
  </si>
  <si>
    <t>179</t>
  </si>
  <si>
    <t>180</t>
  </si>
  <si>
    <t>184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</si>
  <si>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</si>
  <si>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</si>
  <si>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</si>
  <si>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</si>
  <si>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H/III/1 Kapott előlegek</t>
  </si>
  <si>
    <t>246</t>
  </si>
  <si>
    <t>H/III Kötelezettség jellegű sajátos elszámolások (=H/III/1+…+H/III/10)</t>
  </si>
  <si>
    <t>250</t>
  </si>
  <si>
    <t>252</t>
  </si>
  <si>
    <t>J/3 Halasztott eredményszemléletű bevételek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</si>
  <si>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</si>
  <si>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</si>
  <si>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</si>
  <si>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</si>
  <si>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</si>
  <si>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</si>
  <si>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</si>
  <si>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</si>
  <si>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</si>
  <si>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</si>
  <si>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</si>
  <si>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</si>
  <si>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</si>
  <si>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</si>
  <si>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</si>
  <si>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</si>
  <si>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</si>
  <si>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</si>
  <si>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</si>
  <si>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</si>
  <si>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</si>
  <si>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</si>
  <si>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</si>
  <si>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</si>
  <si>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</si>
  <si>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</si>
  <si>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</si>
  <si>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</si>
  <si>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</si>
  <si>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</si>
  <si>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</si>
  <si>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</si>
  <si>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</si>
  <si>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Pénzeszközök állományának levezetése</t>
  </si>
  <si>
    <t>Telekadó</t>
  </si>
  <si>
    <t>Építményadó</t>
  </si>
  <si>
    <t>084031</t>
  </si>
  <si>
    <t>Civil szervezetek</t>
  </si>
  <si>
    <t>Gyermekvédelmi pénzbeli és természetbeni ellátások</t>
  </si>
  <si>
    <t>Egyéb</t>
  </si>
  <si>
    <t>Sóly Község Önkormányzata</t>
  </si>
  <si>
    <t>Sóly Község Önkormányzata  bevételei és kiadásai 3 éves tervadatokkal</t>
  </si>
  <si>
    <t>Polgármester</t>
  </si>
  <si>
    <t>Alpolgármester</t>
  </si>
  <si>
    <t>ebből: Tartalékok</t>
  </si>
  <si>
    <t>Forintban</t>
  </si>
  <si>
    <t>Önkormányzatok funkcióra nem sorolható bevételei államháztartáson kívülről</t>
  </si>
  <si>
    <t>Rászoruló gyermekek szünidei étkeztetése</t>
  </si>
  <si>
    <t>Egyéb szociális pénzbeli és természetbeni ellátások</t>
  </si>
  <si>
    <t>Közművelődés-hagyományos közösségi kulturális értékek gondozása</t>
  </si>
  <si>
    <t>A/I/1 Vagyoni értékű jogok</t>
  </si>
  <si>
    <t>A/II/1 Ingatlanok és a kapcsolódó vagyoni értékű jogok</t>
  </si>
  <si>
    <t>A/II/2 Gépek, berendezések, felszerelések, járművek</t>
  </si>
  <si>
    <t>D/III/5 Vagyonkezelésbe adott eszközökkel kapcsolatos visszapótlási követelés elszámolása</t>
  </si>
  <si>
    <t>Főkönyv megnevezés</t>
  </si>
  <si>
    <t>Nyitó értékek (Ft)</t>
  </si>
  <si>
    <t>Bruttó változás (Ft)</t>
  </si>
  <si>
    <t>Écs (Ft)</t>
  </si>
  <si>
    <t>Záró értékek (Ft)</t>
  </si>
  <si>
    <t>Bruttó</t>
  </si>
  <si>
    <t>ÉCS</t>
  </si>
  <si>
    <t>Nettó</t>
  </si>
  <si>
    <t>Csökkenés</t>
  </si>
  <si>
    <t>Növekedés</t>
  </si>
  <si>
    <t>Összesen</t>
  </si>
  <si>
    <t>N 11112</t>
  </si>
  <si>
    <t>Korlátozottan forgalomképes vagyoni értékű jogok aktivált állományának értéke</t>
  </si>
  <si>
    <t>N 112912</t>
  </si>
  <si>
    <t>Teljesen (0-ig), vagy maradványértékig leírt, korlátozottan forgalomképes szellemi termékek aktivált állományának értéke</t>
  </si>
  <si>
    <t>N 1211111</t>
  </si>
  <si>
    <t>Kizárólagos nemzeti vagyonba tartozó termőföldek aktivált állományának értéke</t>
  </si>
  <si>
    <t>N 121112</t>
  </si>
  <si>
    <t>Korlátozottan forgalomképes termőföldek aktivált állományának értéke</t>
  </si>
  <si>
    <t>N 1211332</t>
  </si>
  <si>
    <t>Korlátozottan forgalomképes egyéb épületek aktivált állományának értéke</t>
  </si>
  <si>
    <t>N 1211412</t>
  </si>
  <si>
    <t>Korlátozottan forgalomképes ültetvények aktivált állományának értéke</t>
  </si>
  <si>
    <t>N 12114812</t>
  </si>
  <si>
    <t>Nemzetgazdasági szempontból kiemelt jelentőségű különféle egyéb építmények aktivált állományának értéke</t>
  </si>
  <si>
    <t>N 1211482</t>
  </si>
  <si>
    <t>Korlátozottan forgalomképes különféle egyéb építmények aktivált állományának értéke</t>
  </si>
  <si>
    <t>N 1218482</t>
  </si>
  <si>
    <t>Üzemeltetésre, kezelésbe adott korlátozottan forgalomképes különféle egyéb építmények állományának értéke</t>
  </si>
  <si>
    <t>N 131122</t>
  </si>
  <si>
    <t>Korlátozottan forgalomképes egyéb gép, berendezés és felszerelés aktivált állományának értéke</t>
  </si>
  <si>
    <t>N 131123</t>
  </si>
  <si>
    <t>Üzleti (forgalomképes) egyéb gép, berendezés és felszerelés aktivált állományának értéke</t>
  </si>
  <si>
    <t>N 131133</t>
  </si>
  <si>
    <t>Üzleti (forgalomképes) kulturális javak aktivált állományának értéke</t>
  </si>
  <si>
    <t>N 131163</t>
  </si>
  <si>
    <t>Üzleti (forgalomképes) járművek aktivált állományának értéke</t>
  </si>
  <si>
    <t>N 1319113</t>
  </si>
  <si>
    <t>Teljesen (0-ig), vagy maradványértékig leírt üzleti (forgalomképes) informatikai eszközök értéke</t>
  </si>
  <si>
    <t>N 1319123</t>
  </si>
  <si>
    <t>Teljesen (0-ig), vagy maradványértékig leírt üzleti (forgalomképes) egyéb gép, berendezés és felszerelés értéke</t>
  </si>
  <si>
    <t>K 13191243</t>
  </si>
  <si>
    <t>Teljesen (0-ig), vagy maradványértékig leírt üzleti (forgalomképes) egyéb kisértékű gép, berendezés és felszerelés értéke</t>
  </si>
  <si>
    <t>K 13198243</t>
  </si>
  <si>
    <t>Teljesen (0-ig), vagy maradványértékig leírt, üzemeltetésre, kezelésbe adott, üzleti (forgalomképes), egyéb kisértékű gép, berendezés és felszerelés értéke</t>
  </si>
  <si>
    <t xml:space="preserve"> </t>
  </si>
  <si>
    <t>Összeg</t>
  </si>
  <si>
    <t>Részesedés összege (Ft-ban)</t>
  </si>
  <si>
    <t>A/II/5 Tárgyi eszközök értékhelyesbítése</t>
  </si>
  <si>
    <t>D/I/7 Költségvetési évben esedékes követelések felhalmozási célú átvett pénzeszközre (&gt;=D/I/7a+D/I/7b+D/I/7c)</t>
  </si>
  <si>
    <t>D/II/3 Költségvetési évet követően esedékes követelések közhatalmi bevételre (=D/II/3a+…+D/II/3f)</t>
  </si>
  <si>
    <t>D/II/3e - ebből: költségvetési évet követően esedékes követelések termékek és szolgáltatások adóira</t>
  </si>
  <si>
    <t>G/V Eszközök értékhelyesbítésének forrása</t>
  </si>
  <si>
    <t>N 12114811</t>
  </si>
  <si>
    <t>Kizárólagos nemzeti vagyonba tartozó különféle egyéb építmények aktivált állományának értéke</t>
  </si>
  <si>
    <t>E.ON közvilágítás korszerűsítés</t>
  </si>
  <si>
    <t>Módosítás</t>
  </si>
  <si>
    <t xml:space="preserve">F </t>
  </si>
  <si>
    <t>G</t>
  </si>
  <si>
    <t>Működési célú támogatások államháztartáson belülről</t>
  </si>
  <si>
    <t>2.-ból EU-s támogatás</t>
  </si>
  <si>
    <t xml:space="preserve">Dologi kiadások </t>
  </si>
  <si>
    <t>6.-ból EU-s támogatás (közvetlen)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</si>
  <si>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</si>
  <si>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</si>
  <si>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</si>
  <si>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</si>
  <si>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</si>
  <si>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</si>
  <si>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</si>
  <si>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15.</t>
  </si>
  <si>
    <t xml:space="preserve">   Költségvetési maradvány igénybevétele 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</si>
  <si>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</si>
  <si>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</si>
  <si>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</si>
  <si>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</si>
  <si>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</si>
  <si>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</si>
  <si>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</si>
  <si>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</si>
  <si>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</si>
  <si>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</si>
  <si>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</si>
  <si>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</si>
  <si>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</si>
  <si>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</si>
  <si>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Adóssághoz nem kapcsolódó származékos ügyletek</t>
  </si>
  <si>
    <t>22.</t>
  </si>
  <si>
    <t xml:space="preserve">   Váltóbevételek</t>
  </si>
  <si>
    <t>Váltókiadások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</si>
  <si>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</si>
  <si>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</si>
  <si>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</si>
  <si>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</si>
  <si>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</si>
  <si>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</si>
  <si>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</si>
  <si>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</si>
  <si>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27.</t>
  </si>
  <si>
    <t>Bruttó  hiány:</t>
  </si>
  <si>
    <t>Bruttó  többlet: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</si>
  <si>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</si>
  <si>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</si>
  <si>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</si>
  <si>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</si>
  <si>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</si>
  <si>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Költségvetési bevételek összesen: (1.+3.+4.+6.+…+11.)</t>
  </si>
  <si>
    <t>Költségvetési kiadások összesen: (1.+3.+5.+...+11.)</t>
  </si>
  <si>
    <t>Hiány belső finanszírozás bevételei ( 14+…+18)</t>
  </si>
  <si>
    <t xml:space="preserve">Vállalkozási maradvány igénybevétele </t>
  </si>
  <si>
    <t xml:space="preserve">Betét visszavonásából származó bevétel 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</si>
  <si>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</si>
  <si>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</si>
  <si>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</si>
  <si>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</si>
  <si>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</si>
  <si>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</si>
  <si>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</si>
  <si>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</si>
  <si>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</si>
  <si>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</si>
  <si>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</si>
  <si>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G/III Egyéb eszközök induláskori értéke és változásai</t>
  </si>
  <si>
    <t>H/II/6 Költségvetési évet követően esedékes kötelezettségek beruházásokra</t>
  </si>
  <si>
    <t>N 1311212</t>
  </si>
  <si>
    <t>Nemzetgazdasági szempontból kiemelt jelentőségű egyéb gép, berendezés és felszerelés aktivált állományának értéke</t>
  </si>
  <si>
    <t>K 13191142</t>
  </si>
  <si>
    <t>Teljesen (0-ig), vagy maradványértékig leírt korlátozottan forgalomképes kisértékű informatikai eszközök értéke</t>
  </si>
  <si>
    <t>K 13191242</t>
  </si>
  <si>
    <t>Teljesen (0-ig), vagy maradványértékig leírt korlátozottan forgalomképes kisértékű egyéb gép, berendezés és felszerelés értéke</t>
  </si>
  <si>
    <t>Biztosító által fizetett kártérítés</t>
  </si>
  <si>
    <t>074040</t>
  </si>
  <si>
    <t>Fertőző megbetegedések megelőzése, járványügyi ellátás</t>
  </si>
  <si>
    <t>Önkormányzatok működési támogatása</t>
  </si>
  <si>
    <t>#</t>
  </si>
  <si>
    <t>F/2 Költségek, ráfordítások aktív időbeli elhatárolása</t>
  </si>
  <si>
    <t>F) AKTÍV IDŐBELI  ELHATÁROLÁSOK  (=F/1+F/2+F/3)</t>
  </si>
  <si>
    <t>K 13191143</t>
  </si>
  <si>
    <t>Teljesen (0-ig), vagy maradványértékig leírt üzleti (forgalomképes) kisértékű informatikai eszközök értéke</t>
  </si>
  <si>
    <t>N 1319163</t>
  </si>
  <si>
    <t>Teljesen (0-ig), vagy maradványértékig leírt üzleti (forgalomképes) járművek értéke</t>
  </si>
  <si>
    <t>4.4.</t>
  </si>
  <si>
    <t>Idegenforgalmi adó</t>
  </si>
  <si>
    <t>Önkormányzatok gyermekétkeztetési feladatainak támogatása</t>
  </si>
  <si>
    <t>016040</t>
  </si>
  <si>
    <t>018030</t>
  </si>
  <si>
    <t>Támogatási célú finanszírozási műveletek</t>
  </si>
  <si>
    <t>056010</t>
  </si>
  <si>
    <t>Komplex környezetvédelmi programok támogatása</t>
  </si>
  <si>
    <t>Nemzetpolitikai tevékenység igazgatása és támogatása</t>
  </si>
  <si>
    <t>062020</t>
  </si>
  <si>
    <t>Településfejlesztési projektek és támogatásuk</t>
  </si>
  <si>
    <t>12/A - Mérleg</t>
  </si>
  <si>
    <t>D/III/1 Adott előlegek (=D/III/1a+…+D/III/1f)</t>
  </si>
  <si>
    <t>D/III/1f - ebből: túlfizetések, téves és visszajáró kifizetések</t>
  </si>
  <si>
    <t>E/I Előzetesen felszámított általános forgalmi adó elszámolása (=E/I/1+…+E/I/4)</t>
  </si>
  <si>
    <t>E) EGYÉB SAJÁTOS ELSZÁMOLÁSOK (=E/I+E/II+E/III)</t>
  </si>
  <si>
    <t>07/A - Maradványkimutatás</t>
  </si>
  <si>
    <t>13/A - Eredménykimutatás</t>
  </si>
  <si>
    <t>22 Részesedésekből származó ráfordítások, árfolyamveszteségek</t>
  </si>
  <si>
    <t xml:space="preserve">Bevételek </t>
  </si>
  <si>
    <t xml:space="preserve"> Működési célú támogatások áht-belül összesen</t>
  </si>
  <si>
    <t>Felhalmozási célú támogatások áht-nbelül</t>
  </si>
  <si>
    <t xml:space="preserve"> Közhatalmi bevételek összesen</t>
  </si>
  <si>
    <t>Működési célú saját bevételek összesen</t>
  </si>
  <si>
    <t>ebből adósságot keletkeztető ügyletnél figy.vehető</t>
  </si>
  <si>
    <t>Működési célra átvett pénzeszközök áht-n kívülről összesen</t>
  </si>
  <si>
    <t>Felhalmozási célra átvett áht-n ívülről</t>
  </si>
  <si>
    <t>Felhalmozási célú saját bevételek</t>
  </si>
  <si>
    <t>Költségvetési bevételek mindösszesen</t>
  </si>
  <si>
    <t xml:space="preserve">Államháztartási megelőlegezések bevétele </t>
  </si>
  <si>
    <t>Előző évi maradvány igénybe vétele</t>
  </si>
  <si>
    <t>Központi, irányítószervi támogatás</t>
  </si>
  <si>
    <t xml:space="preserve">Kiadások </t>
  </si>
  <si>
    <t xml:space="preserve"> Személyi juttatások</t>
  </si>
  <si>
    <t>Elvonások befizetések</t>
  </si>
  <si>
    <t xml:space="preserve"> Ellátottak pénbeni juttatásai ( szociális juttatások )</t>
  </si>
  <si>
    <t xml:space="preserve"> Egyéb működési célú kiadások</t>
  </si>
  <si>
    <t>Műklödési célú támogatások, kölcsönök államháztartáson belülre</t>
  </si>
  <si>
    <t>Működési célú támogatások,  egyéb működési kifizetések államháztartáson kívülre</t>
  </si>
  <si>
    <t>Működési célú tartalékok</t>
  </si>
  <si>
    <t xml:space="preserve">Működési költségvetési kiadások összesen </t>
  </si>
  <si>
    <t xml:space="preserve">Beruházások, </t>
  </si>
  <si>
    <t>Részesedések vásárlása</t>
  </si>
  <si>
    <t>Felhalmozási célú támogatások, kölcsönök államháztartáson kivűlre</t>
  </si>
  <si>
    <t>Felhalmozási célú támogatások visszfizetése áht-n belülre</t>
  </si>
  <si>
    <t>Felhalmozási célú tartalékok</t>
  </si>
  <si>
    <t>Felhalmozási költségvetési kiadások összesen</t>
  </si>
  <si>
    <t>Költségvetési kiadások mindösszesen</t>
  </si>
  <si>
    <t xml:space="preserve">Hitelek kölcsönök törlesztése </t>
  </si>
  <si>
    <t>Szabad pénzeszközök befektetése</t>
  </si>
  <si>
    <t xml:space="preserve">Egyéb finanszírozási kiadások, intézményfinanszírozás </t>
  </si>
  <si>
    <t>018010</t>
  </si>
  <si>
    <t>Önkormányzatok elszámolásai a központi költségvetéssel</t>
  </si>
  <si>
    <t>082094</t>
  </si>
  <si>
    <t>Közművelődés - kulturális alapú gazdaságfejlesztés</t>
  </si>
  <si>
    <t>Menekültek, befogadottak, oltalmazottak ideiglenes ellátása és támogatása</t>
  </si>
  <si>
    <t>Felújítási kiadások előirányzata felújításonként</t>
  </si>
  <si>
    <t>Felújítás  megnevezése</t>
  </si>
  <si>
    <t>F</t>
  </si>
  <si>
    <t>H=(F+G)</t>
  </si>
  <si>
    <t>I=(E+H)</t>
  </si>
  <si>
    <t>175</t>
  </si>
  <si>
    <t>177</t>
  </si>
  <si>
    <t>188</t>
  </si>
  <si>
    <t>211</t>
  </si>
  <si>
    <t>219</t>
  </si>
  <si>
    <t>224</t>
  </si>
  <si>
    <t>229</t>
  </si>
  <si>
    <t>235</t>
  </si>
  <si>
    <t>245</t>
  </si>
  <si>
    <t>249</t>
  </si>
  <si>
    <t>49</t>
  </si>
  <si>
    <t>52</t>
  </si>
  <si>
    <t>55</t>
  </si>
  <si>
    <t>59</t>
  </si>
  <si>
    <t>64</t>
  </si>
  <si>
    <t>68</t>
  </si>
  <si>
    <t>91</t>
  </si>
  <si>
    <t>103</t>
  </si>
  <si>
    <t>108</t>
  </si>
  <si>
    <t>113</t>
  </si>
  <si>
    <t>144</t>
  </si>
  <si>
    <t>151</t>
  </si>
  <si>
    <t>154</t>
  </si>
  <si>
    <t>160</t>
  </si>
  <si>
    <t>166</t>
  </si>
  <si>
    <t>173</t>
  </si>
  <si>
    <t>K 1129142</t>
  </si>
  <si>
    <t>Teljesen (0-ig), vagy maradványértékig leírt, üzleti (forgalomképes) kisértékű szellemi termékek aktivált állományának értéke</t>
  </si>
  <si>
    <t>N 1211213</t>
  </si>
  <si>
    <t>Üzleti (forgalomképes) lakótelkek aktivált állományának értéke</t>
  </si>
  <si>
    <t>N 1211483</t>
  </si>
  <si>
    <t>Üzleti (forgalomképes) különféle egyéb építmények aktivált állományának értéke</t>
  </si>
  <si>
    <t>N 131113</t>
  </si>
  <si>
    <t>Üzleti (forgalomképes) informatikai eszközök aktivált állományának értéke</t>
  </si>
  <si>
    <t>Összeg (a főkönyvben szereplő előjelnek megfelően) Ft-ban</t>
  </si>
  <si>
    <t>A. 32-33. számlák nyitó tárgyidőszaki egyenlege összesen ( =2+3)</t>
  </si>
  <si>
    <t>32. számlák nyitó tárgyidőszaki egyenlege [+32]</t>
  </si>
  <si>
    <t>Kiadások nyilvántartási ellenszámla  tárgyidőszaki egyenlege [-003]</t>
  </si>
  <si>
    <t>Bevételek nyilvántartási ellenszámla  tárgyidőszaki egyenlege [+005]</t>
  </si>
  <si>
    <t>Előző év költségvetési maradványának igénybevétele teljesítése tárgyidőszaki egyenlege [-0981313]</t>
  </si>
  <si>
    <t>Túlfizetések, téves és visszajáró kifizetések tárgyidőszaki forgalma [+/-36516]</t>
  </si>
  <si>
    <t>39</t>
  </si>
  <si>
    <t>40</t>
  </si>
  <si>
    <t>Túlfizetések, téves és visszajáró befizetések tárgyidőszaki forgalma [+/-36711]</t>
  </si>
  <si>
    <t>C. 32-33. számlák számított tárgyidőszaki záró egyenlege (A + B)</t>
  </si>
  <si>
    <t>41</t>
  </si>
  <si>
    <t>Egyéb kapott előlegek tárgyidőszaki forgalma [+/-36712]</t>
  </si>
  <si>
    <t>13 Eladott (közvetített) szolgáltatások értéke</t>
  </si>
  <si>
    <t>A/I/2 Szellemi termékek</t>
  </si>
  <si>
    <t>A/II/4 Beruházások, felújítások</t>
  </si>
  <si>
    <t>71</t>
  </si>
  <si>
    <t>D/I/4 Költségvetési évben esedékes követelések működési bevételre (=D/I/4a+…+D/I/4i)</t>
  </si>
  <si>
    <t>72</t>
  </si>
  <si>
    <t>D/I/4a - ebből: költségvetési évben esedékes követelések készletértékesítés ellenértékére, szolgáltatások ellenértékére, közvetített szolgáltatások ellenértékére</t>
  </si>
  <si>
    <t>163</t>
  </si>
  <si>
    <t>E/I/2 Más előzetesen felszámított levonható általános forgalmi adó</t>
  </si>
  <si>
    <t>168</t>
  </si>
  <si>
    <t>E/II/2 Más fizetendő általános forgalmi adó</t>
  </si>
  <si>
    <t>169</t>
  </si>
  <si>
    <t>E/II Fizetendő általános forgalmi adó elszámolása (=E/II/1+E/II/2)</t>
  </si>
  <si>
    <t>I 11212</t>
  </si>
  <si>
    <t>Korlátozottan forgalomképes szellemi termékek aktivált állományának értéke</t>
  </si>
  <si>
    <t>SÓLY KÖZSÉG ÖNKORMÁNYZATA 2023. ÉVI KIADÁSAI (forintban)</t>
  </si>
  <si>
    <t xml:space="preserve">Településrendezési tervdokumentációk </t>
  </si>
  <si>
    <t>2023-2024</t>
  </si>
  <si>
    <t>2024. év</t>
  </si>
  <si>
    <t>2025. év</t>
  </si>
  <si>
    <t>2026. év</t>
  </si>
  <si>
    <t>Önkormányzatok igazgatási tevékenysége</t>
  </si>
  <si>
    <t>Teljesítés 2024.12.31.</t>
  </si>
  <si>
    <t>K1</t>
  </si>
  <si>
    <t>K3</t>
  </si>
  <si>
    <t>K6</t>
  </si>
  <si>
    <t>K7</t>
  </si>
  <si>
    <t>K2</t>
  </si>
  <si>
    <t>K5</t>
  </si>
  <si>
    <t>K8</t>
  </si>
  <si>
    <t>K4</t>
  </si>
  <si>
    <t>B1</t>
  </si>
  <si>
    <t>B2</t>
  </si>
  <si>
    <t>B3</t>
  </si>
  <si>
    <t>B4</t>
  </si>
  <si>
    <t>B5</t>
  </si>
  <si>
    <t>B6</t>
  </si>
  <si>
    <t>B7</t>
  </si>
  <si>
    <t>B8</t>
  </si>
  <si>
    <t>B813</t>
  </si>
  <si>
    <t>B814</t>
  </si>
  <si>
    <t>B1-B7</t>
  </si>
  <si>
    <t>B1-B8</t>
  </si>
  <si>
    <t>K1-K8</t>
  </si>
  <si>
    <t>Éves költségvetési beszámoló alapján</t>
  </si>
  <si>
    <t>K513</t>
  </si>
  <si>
    <t>K914</t>
  </si>
  <si>
    <t>K9</t>
  </si>
  <si>
    <t>K1-K9</t>
  </si>
  <si>
    <t>B111</t>
  </si>
  <si>
    <t>B113</t>
  </si>
  <si>
    <t>B114</t>
  </si>
  <si>
    <t>B25</t>
  </si>
  <si>
    <t>B16</t>
  </si>
  <si>
    <t>B34</t>
  </si>
  <si>
    <t>B351</t>
  </si>
  <si>
    <t>B355</t>
  </si>
  <si>
    <t>B36</t>
  </si>
  <si>
    <t>B402</t>
  </si>
  <si>
    <t>B406</t>
  </si>
  <si>
    <t>B411</t>
  </si>
  <si>
    <t>B52</t>
  </si>
  <si>
    <t>B65</t>
  </si>
  <si>
    <t>B75</t>
  </si>
  <si>
    <t>B8131</t>
  </si>
  <si>
    <t>K502</t>
  </si>
  <si>
    <t>K506</t>
  </si>
  <si>
    <t>K512</t>
  </si>
  <si>
    <t>K1-K5</t>
  </si>
  <si>
    <t>K6-K8</t>
  </si>
  <si>
    <t>B11</t>
  </si>
  <si>
    <t>B1=B11+B16</t>
  </si>
  <si>
    <t>B34
VAGYONI TIP</t>
  </si>
  <si>
    <t>B35
TERMÉK ÉS SZOLG</t>
  </si>
  <si>
    <t>B36 EGYÉB KÖZHAT.</t>
  </si>
  <si>
    <t>B408</t>
  </si>
  <si>
    <t>K5-K513 TARTALÉK NÉLKÜL</t>
  </si>
  <si>
    <t>2024. évi előirányzat</t>
  </si>
  <si>
    <t>2024.12.31. Módosított előirányzat</t>
  </si>
  <si>
    <t>Beszámoló 07/A ürlap</t>
  </si>
  <si>
    <t>147</t>
  </si>
  <si>
    <t>D/III/1b - ebből: beruházásokra, felújításokra adott előlegek</t>
  </si>
  <si>
    <t>164</t>
  </si>
  <si>
    <t>E/I/3 Adott előleghez kapcsolódó előzetesen felszámított nem levonható általános forgalmi adó</t>
  </si>
  <si>
    <t>193</t>
  </si>
  <si>
    <t>H/I/6 Költségvetési évben esedékes kötelezettségek beruházásokra</t>
  </si>
  <si>
    <t>Beszámoló 12/A űrlap</t>
  </si>
  <si>
    <t>Beszámoló 9/A űrlap</t>
  </si>
  <si>
    <t>Beszámoló 13/A űrlap</t>
  </si>
  <si>
    <t>Sóly Község Önkormányzata konszolidált eredménykutatása 2024.12.31.</t>
  </si>
  <si>
    <t>33. számlák nyitó tárgyidőszaki egyenlege [+(3311+3312+3318) + (3321+3322+3328)]</t>
  </si>
  <si>
    <t>B. Korrekciós tételek összesen: (5+6+7+8+9-10-11-12-13-14+15-16-23-30-31-32-33-34-35-36+39+42+43+44+45+46+47-50+51-52)</t>
  </si>
  <si>
    <t>Adott előleghez kapcsolódó előzetesen felszámított nem levonható általános forgalmi adó tárgyidőszaki forgalma  [+/-36413]</t>
  </si>
  <si>
    <t>Adott előlegek számla  tárgyidőszaki forgalma összesen [+/-3651] (17+18+19+20+21+22)</t>
  </si>
  <si>
    <t>Beruházásokra, felújításokra adott előlegek tárgyidőszaki forgalma [+/-36512]</t>
  </si>
  <si>
    <t>Kapott előlegek tárgyidőszaki forgalma [+/-3671] (40+41)</t>
  </si>
  <si>
    <t>D. 32-33. számlák főkönyvi kivonat szerinti záró tárgyidőszaki egyenlege [+32 + (3311+3312+3318) + (3321+3322+3328)]</t>
  </si>
  <si>
    <t>Beszámoló PK_A űrlap</t>
  </si>
  <si>
    <t>2024.12.31. Vagyonkimutatás</t>
  </si>
  <si>
    <t>N 111912</t>
  </si>
  <si>
    <t>Teljesen (0-ig), vagy maradványértékig leírt, korlátozottan forgalomképes vagyoni értékű jogok állományának értéke</t>
  </si>
  <si>
    <t>KATI modul 228 mp</t>
  </si>
  <si>
    <t>2024. évi módosított előirányzat</t>
  </si>
  <si>
    <t>2024. évi teljesítés</t>
  </si>
  <si>
    <t>Összes teljesítés 2024.12.31-ig</t>
  </si>
  <si>
    <t>13440+118110+3629+31890=167069</t>
  </si>
  <si>
    <t>654813+176799=831612</t>
  </si>
  <si>
    <t>1711000+461970+1175000=3347970</t>
  </si>
  <si>
    <t>Öntözőrendszer telepítése</t>
  </si>
  <si>
    <t>740000+199800=939800</t>
  </si>
  <si>
    <t>Napelem -Művelődési ház- villamos munkák, rendszer beüzemelés,  kiszállás</t>
  </si>
  <si>
    <t>Sportpálya kút kialakítás</t>
  </si>
  <si>
    <t>Játszótéri elemek</t>
  </si>
  <si>
    <t>286678+77403+1855619+501017</t>
  </si>
  <si>
    <t>Köztemető fenntartás -és működtetés</t>
  </si>
  <si>
    <t>Temetőkapu készítése</t>
  </si>
  <si>
    <t>150000+40500=190500</t>
  </si>
  <si>
    <t>= Éves ktgvetési beszámoló 5/A űrlap BERUHÁZÁSOK 011130, 013320, 064010, 066020, 082092 Cofog</t>
  </si>
  <si>
    <t>= Éves ktgvetési beszámoló 5/A űrlap FELÚJÍTÁSOK 011130, 013320, 064010, 066020, 082092 Cofog</t>
  </si>
  <si>
    <t>Felhasználás 2023.12.31-ig</t>
  </si>
  <si>
    <t>SZÁMOL A TÁBLA</t>
  </si>
  <si>
    <t>Sóly Község Önkormányzata tulajdonában álló gazdálkodó szervezetek működéséből származó kötelezettségek és részesedések alakulása 2024. évben</t>
  </si>
  <si>
    <t>2024. évi 
teljesítés 
(Ft)</t>
  </si>
  <si>
    <t>B914</t>
  </si>
  <si>
    <t>B1-B9</t>
  </si>
  <si>
    <t>9014 mp PM INFÓ 
A "C" OSZLOPOT 
SZÁMOLJA A TÁBLA AZ 1.SZ. MELLÉKLETBŐL</t>
  </si>
  <si>
    <t>2027. év</t>
  </si>
  <si>
    <t>Műk.mérleg 
24. sor E oszlop-24. sor I oszlop</t>
  </si>
  <si>
    <t>2024.12.31. Maradványkimutatás</t>
  </si>
  <si>
    <t>Sóly Község Önkormányzata 2024.12.31. Konszolidált mérlege</t>
  </si>
  <si>
    <t>Költségvetési létszámkeret</t>
  </si>
  <si>
    <t>2024. évi költségvetés pénzügyi mérlege</t>
  </si>
  <si>
    <t>2024. évi költségvetés</t>
  </si>
  <si>
    <t>1. melléklet a ../2025. (....) önkormányzati rendelethez</t>
  </si>
  <si>
    <t>2. melléklet a ../2025. (....) önkormányzati rendelethez</t>
  </si>
  <si>
    <t>3. melléklet a ../2025. (....) önkormányzati rendelethez</t>
  </si>
  <si>
    <t>4. melléklet a ../2025. (....) önkormányzati rendelethez</t>
  </si>
  <si>
    <t>5. melléklet a ../2025. (....) önkormányzati rendelethez</t>
  </si>
  <si>
    <t>6. melléklet a ../2025. (....) önkormányzati rendelethez</t>
  </si>
  <si>
    <t>7. melléklet a ../2025. (....) önkormányzati rendelethez</t>
  </si>
  <si>
    <t>8. melléklet a ../2025. (....) önkormányzati rendelethez</t>
  </si>
  <si>
    <t>9. melléklet a ../2025. (....) önkormányzati rendelethez</t>
  </si>
  <si>
    <t>10. melléklet a ../2025. (....) önkormányzati rendelethez</t>
  </si>
  <si>
    <t>11. melléklet a ../2025. (....) önkormányzati rendelethez</t>
  </si>
  <si>
    <t>12. melléklet a ../2025. (....) önkormányzati rendelethez</t>
  </si>
  <si>
    <t>13. melléklet a ../2025. (....)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</si>
</sst>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7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i/>
      <sz val="8"/>
      <name val="Times New Roman CE"/>
      <charset val="238"/>
    </font>
    <font>
      <i/>
      <sz val="12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 CE"/>
      <charset val="238"/>
    </font>
    <font>
      <sz val="10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Times New Roman CE"/>
      <family val="1"/>
      <charset val="238"/>
    </font>
    <font>
      <sz val="12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FF0000"/>
      <name val="Times New Roman CE"/>
      <charset val="238"/>
    </font>
    <font>
      <sz val="12"/>
      <color rgb="FFFF000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Calibri"/>
    </font>
    <font>
      <b/>
      <sz val="10"/>
      <color indexed="8"/>
      <name val="Calibri"/>
    </font>
    <font>
      <b/>
      <sz val="10"/>
      <name val="Arial"/>
      <family val="2"/>
      <charset val="238"/>
    </font>
    <font>
      <b/>
      <sz val="11"/>
      <name val="Times New Roman CE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1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Horizontal">
        <bgColor theme="0" tint="-4.9989318521683403E-2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0" fillId="0" borderId="0"/>
    <xf numFmtId="0" fontId="36" fillId="0" borderId="0"/>
    <xf numFmtId="0" fontId="38" fillId="0" borderId="0"/>
    <xf numFmtId="0" fontId="39" fillId="0" borderId="0"/>
    <xf numFmtId="0" fontId="39" fillId="0" borderId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Alignment="0" applyProtection="0"/>
    <xf numFmtId="0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Alignment="0" applyProtection="0"/>
    <xf numFmtId="0" fontId="38" fillId="0" borderId="0" applyNumberFormat="0" applyFont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Alignment="0" applyProtection="0"/>
    <xf numFmtId="0" fontId="39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 applyNumberFormat="0" applyFill="0" applyAlignment="0" applyProtection="0"/>
    <xf numFmtId="0" fontId="39" fillId="0" borderId="0" applyNumberFormat="0" applyBorder="0" applyAlignment="0" applyProtection="0"/>
    <xf numFmtId="0" fontId="39" fillId="0" borderId="0" applyNumberFormat="0" applyBorder="0" applyAlignment="0" applyProtection="0"/>
    <xf numFmtId="0" fontId="39" fillId="0" borderId="0" applyNumberFormat="0" applyAlignment="0" applyProtection="0"/>
    <xf numFmtId="0" fontId="37" fillId="0" borderId="0"/>
  </cellStyleXfs>
  <cellXfs count="476">
    <xf numFmtId="0" fontId="0" fillId="0" borderId="0" xfId="0"/>
    <xf numFmtId="165" fontId="13" fillId="0" borderId="1" xfId="0" applyNumberFormat="1" applyFont="1" applyBorder="1" applyAlignment="1" applyProtection="1">
      <alignment vertical="center" wrapText="1"/>
      <protection locked="0"/>
    </xf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165" fontId="23" fillId="0" borderId="11" xfId="6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top" wrapText="1"/>
    </xf>
    <xf numFmtId="166" fontId="28" fillId="0" borderId="6" xfId="1" applyNumberFormat="1" applyFont="1" applyBorder="1" applyAlignment="1" applyProtection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2" fillId="0" borderId="6" xfId="6" applyFont="1" applyBorder="1" applyAlignment="1">
      <alignment vertical="center" wrapText="1"/>
    </xf>
    <xf numFmtId="0" fontId="12" fillId="0" borderId="8" xfId="6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12" fillId="0" borderId="7" xfId="6" applyFont="1" applyBorder="1" applyAlignment="1">
      <alignment horizontal="center" vertical="center" wrapText="1"/>
    </xf>
    <xf numFmtId="165" fontId="23" fillId="0" borderId="11" xfId="6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6" fillId="0" borderId="0" xfId="6"/>
    <xf numFmtId="0" fontId="6" fillId="0" borderId="0" xfId="6" applyAlignment="1">
      <alignment horizontal="right" vertical="center" indent="1"/>
    </xf>
    <xf numFmtId="0" fontId="13" fillId="0" borderId="0" xfId="6" applyFont="1"/>
    <xf numFmtId="0" fontId="12" fillId="0" borderId="20" xfId="6" applyFont="1" applyBorder="1" applyAlignment="1">
      <alignment horizontal="center"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0" borderId="35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textRotation="180" wrapText="1"/>
      <protection locked="0"/>
    </xf>
    <xf numFmtId="165" fontId="3" fillId="0" borderId="11" xfId="0" applyNumberFormat="1" applyFont="1" applyBorder="1" applyAlignment="1">
      <alignment horizontal="right" wrapText="1"/>
    </xf>
    <xf numFmtId="165" fontId="3" fillId="0" borderId="11" xfId="0" applyNumberFormat="1" applyFont="1" applyBorder="1" applyAlignment="1">
      <alignment wrapText="1"/>
    </xf>
    <xf numFmtId="165" fontId="4" fillId="0" borderId="0" xfId="6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2" fillId="0" borderId="1" xfId="0" applyFont="1" applyBorder="1"/>
    <xf numFmtId="0" fontId="22" fillId="0" borderId="0" xfId="0" applyFont="1"/>
    <xf numFmtId="0" fontId="24" fillId="0" borderId="0" xfId="0" applyFont="1"/>
    <xf numFmtId="0" fontId="31" fillId="0" borderId="1" xfId="7" applyFon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Alignment="1">
      <alignment wrapText="1"/>
    </xf>
    <xf numFmtId="0" fontId="20" fillId="0" borderId="0" xfId="0" applyFont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31" fillId="0" borderId="1" xfId="7" applyFont="1" applyBorder="1" applyAlignment="1">
      <alignment horizontal="left" wrapText="1"/>
    </xf>
    <xf numFmtId="0" fontId="31" fillId="0" borderId="1" xfId="7" quotePrefix="1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32" fillId="0" borderId="1" xfId="7" applyFont="1" applyBorder="1" applyAlignment="1">
      <alignment wrapText="1"/>
    </xf>
    <xf numFmtId="3" fontId="22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65" fontId="11" fillId="0" borderId="0" xfId="0" applyNumberFormat="1" applyFont="1" applyAlignment="1">
      <alignment vertical="center" wrapText="1"/>
    </xf>
    <xf numFmtId="0" fontId="35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3" fillId="0" borderId="0" xfId="10" applyFont="1"/>
    <xf numFmtId="0" fontId="14" fillId="0" borderId="0" xfId="0" applyFont="1" applyAlignment="1">
      <alignment horizontal="center"/>
    </xf>
    <xf numFmtId="0" fontId="6" fillId="0" borderId="0" xfId="0" applyFont="1"/>
    <xf numFmtId="0" fontId="14" fillId="0" borderId="0" xfId="0" applyFont="1"/>
    <xf numFmtId="0" fontId="40" fillId="0" borderId="0" xfId="0" applyFont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26" fillId="0" borderId="0" xfId="10" applyFont="1"/>
    <xf numFmtId="0" fontId="45" fillId="0" borderId="0" xfId="0" applyFont="1"/>
    <xf numFmtId="0" fontId="11" fillId="0" borderId="0" xfId="0" applyFont="1" applyAlignment="1">
      <alignment horizontal="right"/>
    </xf>
    <xf numFmtId="0" fontId="28" fillId="0" borderId="0" xfId="10" applyFont="1" applyAlignment="1">
      <alignment horizontal="right"/>
    </xf>
    <xf numFmtId="0" fontId="48" fillId="0" borderId="0" xfId="0" applyFont="1"/>
    <xf numFmtId="0" fontId="48" fillId="0" borderId="44" xfId="0" applyFont="1" applyBorder="1" applyAlignment="1">
      <alignment horizontal="left" wrapText="1"/>
    </xf>
    <xf numFmtId="0" fontId="43" fillId="0" borderId="0" xfId="10" applyFont="1" applyAlignment="1">
      <alignment wrapText="1"/>
    </xf>
    <xf numFmtId="0" fontId="48" fillId="0" borderId="0" xfId="0" applyFont="1" applyAlignment="1">
      <alignment wrapText="1"/>
    </xf>
    <xf numFmtId="0" fontId="26" fillId="0" borderId="0" xfId="10" applyFont="1" applyAlignment="1">
      <alignment wrapText="1"/>
    </xf>
    <xf numFmtId="0" fontId="47" fillId="0" borderId="0" xfId="0" applyFont="1" applyAlignment="1">
      <alignment horizontal="right"/>
    </xf>
    <xf numFmtId="165" fontId="13" fillId="0" borderId="3" xfId="0" applyNumberFormat="1" applyFont="1" applyBorder="1" applyAlignment="1" applyProtection="1">
      <alignment horizontal="left" vertical="center" wrapText="1"/>
      <protection locked="0"/>
    </xf>
    <xf numFmtId="165" fontId="19" fillId="0" borderId="49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9" fillId="0" borderId="21" xfId="0" applyNumberFormat="1" applyFont="1" applyBorder="1" applyAlignment="1">
      <alignment horizontal="center" vertical="center" wrapText="1"/>
    </xf>
    <xf numFmtId="165" fontId="5" fillId="0" borderId="49" xfId="0" applyNumberFormat="1" applyFont="1" applyBorder="1" applyAlignment="1">
      <alignment horizontal="center" vertical="center" wrapText="1"/>
    </xf>
    <xf numFmtId="165" fontId="0" fillId="0" borderId="50" xfId="0" applyNumberFormat="1" applyBorder="1" applyAlignment="1">
      <alignment horizontal="left" vertical="center" wrapText="1" indent="1"/>
    </xf>
    <xf numFmtId="165" fontId="13" fillId="0" borderId="3" xfId="0" applyNumberFormat="1" applyFont="1" applyBorder="1" applyAlignment="1">
      <alignment horizontal="left" vertical="center" wrapText="1" indent="1"/>
    </xf>
    <xf numFmtId="165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17" xfId="0" applyNumberFormat="1" applyFont="1" applyBorder="1" applyAlignment="1">
      <alignment horizontal="left" vertical="center" wrapText="1" indent="1"/>
    </xf>
    <xf numFmtId="165" fontId="0" fillId="0" borderId="51" xfId="0" applyNumberFormat="1" applyBorder="1" applyAlignment="1">
      <alignment horizontal="left" vertical="center" wrapText="1" indent="1"/>
    </xf>
    <xf numFmtId="165" fontId="13" fillId="0" borderId="1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52" xfId="0" applyNumberFormat="1" applyFont="1" applyBorder="1" applyAlignment="1">
      <alignment horizontal="left" vertical="center" wrapText="1" indent="1"/>
    </xf>
    <xf numFmtId="165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3" xfId="0" applyNumberFormat="1" applyFont="1" applyBorder="1" applyAlignment="1" applyProtection="1">
      <alignment horizontal="left" vertical="center" wrapText="1" indent="1"/>
      <protection locked="0"/>
    </xf>
    <xf numFmtId="165" fontId="13" fillId="0" borderId="39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5" xfId="0" applyNumberFormat="1" applyFont="1" applyBorder="1" applyAlignment="1" applyProtection="1">
      <alignment horizontal="left" vertical="center" wrapText="1" indent="1"/>
      <protection locked="0"/>
    </xf>
    <xf numFmtId="165" fontId="13" fillId="0" borderId="2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23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49" xfId="0" applyNumberFormat="1" applyFont="1" applyBorder="1" applyAlignment="1">
      <alignment horizontal="left" vertical="center" wrapText="1" indent="1"/>
    </xf>
    <xf numFmtId="165" fontId="19" fillId="0" borderId="8" xfId="0" applyNumberFormat="1" applyFont="1" applyBorder="1" applyAlignment="1">
      <alignment horizontal="left" vertical="center" wrapText="1" indent="1"/>
    </xf>
    <xf numFmtId="165" fontId="19" fillId="0" borderId="6" xfId="0" applyNumberFormat="1" applyFont="1" applyBorder="1" applyAlignment="1">
      <alignment horizontal="right" vertical="center" wrapText="1" indent="1"/>
    </xf>
    <xf numFmtId="165" fontId="1" fillId="0" borderId="53" xfId="0" applyNumberFormat="1" applyFont="1" applyBorder="1" applyAlignment="1">
      <alignment horizontal="left" vertical="center" wrapText="1" indent="1"/>
    </xf>
    <xf numFmtId="165" fontId="20" fillId="0" borderId="4" xfId="0" applyNumberFormat="1" applyFont="1" applyBorder="1" applyAlignment="1">
      <alignment horizontal="left" vertical="center" wrapText="1" indent="1"/>
    </xf>
    <xf numFmtId="165" fontId="50" fillId="0" borderId="10" xfId="0" applyNumberFormat="1" applyFont="1" applyBorder="1" applyAlignment="1">
      <alignment horizontal="right" vertical="center" wrapText="1" indent="1"/>
    </xf>
    <xf numFmtId="165" fontId="20" fillId="0" borderId="3" xfId="0" applyNumberFormat="1" applyFont="1" applyBorder="1" applyAlignment="1">
      <alignment horizontal="left" vertical="center" wrapText="1" indent="1"/>
    </xf>
    <xf numFmtId="165" fontId="20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1" fillId="0" borderId="51" xfId="0" applyNumberFormat="1" applyFont="1" applyBorder="1" applyAlignment="1">
      <alignment horizontal="left" vertical="center" wrapText="1" indent="1"/>
    </xf>
    <xf numFmtId="165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0" fillId="0" borderId="53" xfId="0" applyNumberFormat="1" applyBorder="1" applyAlignment="1">
      <alignment horizontal="left" vertical="center" wrapText="1" indent="1"/>
    </xf>
    <xf numFmtId="165" fontId="13" fillId="0" borderId="4" xfId="0" applyNumberFormat="1" applyFont="1" applyBorder="1" applyAlignment="1" applyProtection="1">
      <alignment horizontal="left" vertical="center" wrapText="1" indent="1"/>
      <protection locked="0"/>
    </xf>
    <xf numFmtId="165" fontId="22" fillId="0" borderId="8" xfId="0" applyNumberFormat="1" applyFont="1" applyBorder="1" applyAlignment="1">
      <alignment horizontal="left" vertical="center" wrapText="1" indent="1"/>
    </xf>
    <xf numFmtId="165" fontId="21" fillId="0" borderId="6" xfId="0" applyNumberFormat="1" applyFont="1" applyBorder="1" applyAlignment="1">
      <alignment horizontal="right" vertical="center" wrapText="1" indent="1"/>
    </xf>
    <xf numFmtId="165" fontId="13" fillId="0" borderId="3" xfId="0" quotePrefix="1" applyNumberFormat="1" applyFont="1" applyBorder="1" applyAlignment="1" applyProtection="1">
      <alignment horizontal="left" vertical="center" wrapText="1" indent="6"/>
      <protection locked="0"/>
    </xf>
    <xf numFmtId="165" fontId="20" fillId="0" borderId="3" xfId="0" quotePrefix="1" applyNumberFormat="1" applyFont="1" applyBorder="1" applyAlignment="1" applyProtection="1">
      <alignment horizontal="left" vertical="center" wrapText="1" indent="6"/>
      <protection locked="0"/>
    </xf>
    <xf numFmtId="165" fontId="13" fillId="0" borderId="3" xfId="0" quotePrefix="1" applyNumberFormat="1" applyFont="1" applyBorder="1" applyAlignment="1" applyProtection="1">
      <alignment horizontal="left" vertical="center" wrapText="1" indent="3"/>
      <protection locked="0"/>
    </xf>
    <xf numFmtId="165" fontId="13" fillId="0" borderId="54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4" xfId="0" applyNumberFormat="1" applyFont="1" applyBorder="1" applyAlignment="1">
      <alignment horizontal="left" vertical="center" wrapText="1" indent="1"/>
    </xf>
    <xf numFmtId="165" fontId="13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50" fillId="0" borderId="4" xfId="0" applyNumberFormat="1" applyFont="1" applyBorder="1" applyAlignment="1">
      <alignment horizontal="left" vertical="center" wrapText="1" indent="1"/>
    </xf>
    <xf numFmtId="165" fontId="50" fillId="0" borderId="19" xfId="0" applyNumberFormat="1" applyFont="1" applyBorder="1" applyAlignment="1">
      <alignment horizontal="right" vertical="center" wrapText="1" indent="1"/>
    </xf>
    <xf numFmtId="165" fontId="20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3" xfId="0" applyNumberFormat="1" applyFont="1" applyBorder="1" applyAlignment="1">
      <alignment horizontal="left" vertical="center" wrapText="1" indent="2"/>
    </xf>
    <xf numFmtId="165" fontId="20" fillId="0" borderId="1" xfId="0" applyNumberFormat="1" applyFont="1" applyBorder="1" applyAlignment="1">
      <alignment horizontal="left" vertical="center" wrapText="1" indent="2"/>
    </xf>
    <xf numFmtId="165" fontId="50" fillId="0" borderId="1" xfId="0" applyNumberFormat="1" applyFont="1" applyBorder="1" applyAlignment="1">
      <alignment horizontal="left" vertical="center" wrapText="1" indent="1"/>
    </xf>
    <xf numFmtId="165" fontId="50" fillId="0" borderId="1" xfId="0" applyNumberFormat="1" applyFont="1" applyBorder="1" applyAlignment="1">
      <alignment horizontal="right" vertical="center" wrapText="1" indent="1"/>
    </xf>
    <xf numFmtId="165" fontId="50" fillId="0" borderId="27" xfId="0" applyNumberFormat="1" applyFont="1" applyBorder="1" applyAlignment="1">
      <alignment horizontal="right" vertical="center" wrapText="1" indent="1"/>
    </xf>
    <xf numFmtId="165" fontId="20" fillId="0" borderId="17" xfId="0" applyNumberFormat="1" applyFont="1" applyBorder="1" applyAlignment="1">
      <alignment horizontal="left" vertical="center" wrapText="1" indent="1"/>
    </xf>
    <xf numFmtId="165" fontId="20" fillId="0" borderId="27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7" xfId="0" applyNumberFormat="1" applyFont="1" applyBorder="1" applyAlignment="1" applyProtection="1">
      <alignment horizontal="left" vertical="center" wrapText="1" indent="1"/>
      <protection locked="0"/>
    </xf>
    <xf numFmtId="165" fontId="13" fillId="0" borderId="17" xfId="0" applyNumberFormat="1" applyFont="1" applyBorder="1" applyAlignment="1" applyProtection="1">
      <alignment horizontal="left" vertical="center" wrapText="1" indent="1"/>
      <protection locked="0"/>
    </xf>
    <xf numFmtId="165" fontId="13" fillId="0" borderId="17" xfId="0" applyNumberFormat="1" applyFont="1" applyBorder="1" applyAlignment="1">
      <alignment horizontal="left" vertical="center" wrapText="1" indent="2"/>
    </xf>
    <xf numFmtId="165" fontId="13" fillId="0" borderId="5" xfId="0" applyNumberFormat="1" applyFont="1" applyBorder="1" applyAlignment="1">
      <alignment horizontal="left" vertical="center" wrapText="1" indent="2"/>
    </xf>
    <xf numFmtId="3" fontId="48" fillId="0" borderId="40" xfId="0" applyNumberFormat="1" applyFont="1" applyBorder="1" applyAlignment="1">
      <alignment horizontal="right" shrinkToFit="1"/>
    </xf>
    <xf numFmtId="165" fontId="5" fillId="0" borderId="25" xfId="0" applyNumberFormat="1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left" wrapText="1"/>
    </xf>
    <xf numFmtId="0" fontId="51" fillId="8" borderId="1" xfId="0" applyFont="1" applyFill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center"/>
    </xf>
    <xf numFmtId="3" fontId="53" fillId="0" borderId="1" xfId="0" applyNumberFormat="1" applyFont="1" applyBorder="1" applyAlignment="1">
      <alignment horizontal="right" vertical="center"/>
    </xf>
    <xf numFmtId="0" fontId="53" fillId="0" borderId="1" xfId="0" applyFont="1" applyBorder="1" applyAlignment="1">
      <alignment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vertical="center" wrapText="1"/>
    </xf>
    <xf numFmtId="3" fontId="52" fillId="0" borderId="1" xfId="0" applyNumberFormat="1" applyFont="1" applyBorder="1" applyAlignment="1">
      <alignment horizontal="right" vertical="center"/>
    </xf>
    <xf numFmtId="0" fontId="57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vertical="center"/>
    </xf>
    <xf numFmtId="0" fontId="37" fillId="0" borderId="0" xfId="0" applyFont="1"/>
    <xf numFmtId="3" fontId="52" fillId="0" borderId="0" xfId="0" applyNumberFormat="1" applyFont="1" applyAlignment="1">
      <alignment horizontal="right" vertical="center"/>
    </xf>
    <xf numFmtId="3" fontId="37" fillId="0" borderId="0" xfId="0" applyNumberFormat="1" applyFont="1"/>
    <xf numFmtId="0" fontId="53" fillId="0" borderId="1" xfId="0" applyFont="1" applyBorder="1" applyAlignment="1">
      <alignment vertical="center"/>
    </xf>
    <xf numFmtId="0" fontId="52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53" fillId="0" borderId="0" xfId="0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horizontal="center" vertical="center"/>
    </xf>
    <xf numFmtId="3" fontId="53" fillId="0" borderId="0" xfId="0" applyNumberFormat="1" applyFont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4" fillId="0" borderId="0" xfId="0" applyFont="1" applyAlignment="1">
      <alignment horizontal="center" vertical="center" wrapText="1"/>
    </xf>
    <xf numFmtId="0" fontId="39" fillId="0" borderId="0" xfId="38" applyFill="1"/>
    <xf numFmtId="0" fontId="60" fillId="0" borderId="1" xfId="7" applyFont="1" applyBorder="1" applyAlignment="1">
      <alignment wrapText="1"/>
    </xf>
    <xf numFmtId="165" fontId="0" fillId="0" borderId="0" xfId="0" applyNumberFormat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vertical="center" wrapText="1"/>
      <protection locked="0"/>
    </xf>
    <xf numFmtId="165" fontId="3" fillId="0" borderId="0" xfId="0" applyNumberFormat="1" applyFont="1" applyAlignment="1" applyProtection="1">
      <alignment horizontal="right" wrapText="1"/>
      <protection locked="0"/>
    </xf>
    <xf numFmtId="165" fontId="12" fillId="0" borderId="34" xfId="0" applyNumberFormat="1" applyFont="1" applyBorder="1" applyAlignment="1">
      <alignment horizontal="center" vertical="center" wrapText="1"/>
    </xf>
    <xf numFmtId="165" fontId="61" fillId="0" borderId="32" xfId="0" applyNumberFormat="1" applyFont="1" applyBorder="1" applyAlignment="1">
      <alignment horizontal="center" vertical="center" wrapText="1"/>
    </xf>
    <xf numFmtId="165" fontId="61" fillId="0" borderId="35" xfId="0" applyNumberFormat="1" applyFont="1" applyBorder="1" applyAlignment="1">
      <alignment horizontal="center" vertical="center" wrapText="1"/>
    </xf>
    <xf numFmtId="165" fontId="34" fillId="0" borderId="3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165" fontId="13" fillId="0" borderId="1" xfId="0" applyNumberFormat="1" applyFont="1" applyBorder="1" applyAlignment="1">
      <alignment vertical="center" wrapText="1"/>
    </xf>
    <xf numFmtId="165" fontId="13" fillId="0" borderId="9" xfId="0" applyNumberFormat="1" applyFont="1" applyBorder="1" applyAlignment="1">
      <alignment vertical="center" wrapText="1"/>
    </xf>
    <xf numFmtId="165" fontId="13" fillId="0" borderId="2" xfId="0" applyNumberFormat="1" applyFont="1" applyBorder="1" applyAlignment="1" applyProtection="1">
      <alignment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165" fontId="13" fillId="0" borderId="55" xfId="0" applyNumberFormat="1" applyFont="1" applyBorder="1" applyAlignment="1">
      <alignment vertical="center" wrapText="1"/>
    </xf>
    <xf numFmtId="165" fontId="5" fillId="0" borderId="8" xfId="0" applyNumberFormat="1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vertical="center" wrapText="1"/>
    </xf>
    <xf numFmtId="165" fontId="12" fillId="2" borderId="6" xfId="0" applyNumberFormat="1" applyFont="1" applyFill="1" applyBorder="1" applyAlignment="1">
      <alignment vertical="center" wrapText="1"/>
    </xf>
    <xf numFmtId="165" fontId="12" fillId="0" borderId="7" xfId="0" applyNumberFormat="1" applyFont="1" applyBorder="1" applyAlignment="1">
      <alignment vertical="center" wrapText="1"/>
    </xf>
    <xf numFmtId="165" fontId="50" fillId="0" borderId="1" xfId="0" applyNumberFormat="1" applyFont="1" applyBorder="1" applyAlignment="1" applyProtection="1">
      <alignment vertical="center" wrapText="1"/>
      <protection locked="0"/>
    </xf>
    <xf numFmtId="49" fontId="50" fillId="0" borderId="1" xfId="0" applyNumberFormat="1" applyFont="1" applyBorder="1" applyAlignment="1" applyProtection="1">
      <alignment horizontal="center" vertical="center" wrapText="1"/>
      <protection locked="0"/>
    </xf>
    <xf numFmtId="165" fontId="50" fillId="0" borderId="1" xfId="0" applyNumberFormat="1" applyFont="1" applyBorder="1" applyAlignment="1">
      <alignment vertical="center" wrapText="1"/>
    </xf>
    <xf numFmtId="165" fontId="50" fillId="0" borderId="9" xfId="0" applyNumberFormat="1" applyFont="1" applyBorder="1" applyAlignment="1">
      <alignment vertical="center" wrapText="1"/>
    </xf>
    <xf numFmtId="165" fontId="12" fillId="0" borderId="36" xfId="0" applyNumberFormat="1" applyFont="1" applyBorder="1" applyAlignment="1">
      <alignment horizontal="center" vertical="center" wrapText="1"/>
    </xf>
    <xf numFmtId="165" fontId="12" fillId="0" borderId="49" xfId="0" applyNumberFormat="1" applyFont="1" applyBorder="1" applyAlignment="1">
      <alignment horizontal="center" vertical="center" wrapText="1"/>
    </xf>
    <xf numFmtId="165" fontId="0" fillId="0" borderId="46" xfId="0" applyNumberFormat="1" applyBorder="1" applyAlignment="1">
      <alignment vertical="center" wrapText="1"/>
    </xf>
    <xf numFmtId="165" fontId="11" fillId="0" borderId="53" xfId="0" quotePrefix="1" applyNumberFormat="1" applyFont="1" applyBorder="1" applyAlignment="1">
      <alignment vertical="center" wrapText="1"/>
    </xf>
    <xf numFmtId="165" fontId="0" fillId="0" borderId="53" xfId="0" quotePrefix="1" applyNumberFormat="1" applyBorder="1" applyAlignment="1">
      <alignment vertical="center" wrapText="1"/>
    </xf>
    <xf numFmtId="165" fontId="0" fillId="0" borderId="53" xfId="0" applyNumberFormat="1" applyBorder="1" applyAlignment="1">
      <alignment vertical="center" wrapText="1"/>
    </xf>
    <xf numFmtId="165" fontId="0" fillId="0" borderId="48" xfId="0" applyNumberFormat="1" applyBorder="1" applyAlignment="1">
      <alignment vertical="center" wrapText="1"/>
    </xf>
    <xf numFmtId="0" fontId="62" fillId="9" borderId="1" xfId="0" applyFont="1" applyFill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63" fillId="0" borderId="1" xfId="0" applyFont="1" applyBorder="1" applyAlignment="1">
      <alignment horizontal="left" vertical="top" wrapText="1"/>
    </xf>
    <xf numFmtId="3" fontId="63" fillId="0" borderId="1" xfId="0" applyNumberFormat="1" applyFont="1" applyBorder="1" applyAlignment="1">
      <alignment horizontal="right" vertical="top" wrapText="1"/>
    </xf>
    <xf numFmtId="0" fontId="64" fillId="0" borderId="1" xfId="0" applyFont="1" applyBorder="1" applyAlignment="1">
      <alignment horizontal="center" vertical="top" wrapText="1"/>
    </xf>
    <xf numFmtId="0" fontId="64" fillId="0" borderId="1" xfId="0" applyFont="1" applyBorder="1" applyAlignment="1">
      <alignment horizontal="left" vertical="top" wrapText="1"/>
    </xf>
    <xf numFmtId="3" fontId="64" fillId="0" borderId="1" xfId="0" applyNumberFormat="1" applyFont="1" applyBorder="1" applyAlignment="1">
      <alignment horizontal="right" vertical="top" wrapText="1"/>
    </xf>
    <xf numFmtId="0" fontId="66" fillId="0" borderId="19" xfId="0" applyFont="1" applyBorder="1" applyAlignment="1" applyProtection="1">
      <alignment horizontal="left" vertical="top" wrapText="1"/>
      <protection locked="0"/>
    </xf>
    <xf numFmtId="166" fontId="66" fillId="0" borderId="19" xfId="1" applyNumberFormat="1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3" fontId="37" fillId="0" borderId="1" xfId="0" applyNumberFormat="1" applyFont="1" applyBorder="1" applyAlignment="1">
      <alignment horizontal="right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3" fontId="40" fillId="0" borderId="1" xfId="0" applyNumberFormat="1" applyFont="1" applyBorder="1" applyAlignment="1">
      <alignment horizontal="right" vertical="center" wrapText="1"/>
    </xf>
    <xf numFmtId="0" fontId="12" fillId="0" borderId="56" xfId="6" applyFont="1" applyBorder="1" applyAlignment="1">
      <alignment vertical="center" wrapText="1"/>
    </xf>
    <xf numFmtId="165" fontId="19" fillId="0" borderId="18" xfId="0" applyNumberFormat="1" applyFont="1" applyBorder="1" applyAlignment="1">
      <alignment horizontal="right" vertical="center" wrapText="1" indent="1"/>
    </xf>
    <xf numFmtId="165" fontId="13" fillId="0" borderId="32" xfId="0" applyNumberFormat="1" applyFont="1" applyBorder="1" applyAlignment="1" applyProtection="1">
      <alignment horizontal="right" vertical="center" wrapText="1" indent="1"/>
      <protection locked="0"/>
    </xf>
    <xf numFmtId="0" fontId="22" fillId="8" borderId="1" xfId="0" applyFont="1" applyFill="1" applyBorder="1" applyAlignment="1">
      <alignment horizontal="center" vertical="center" wrapText="1"/>
    </xf>
    <xf numFmtId="0" fontId="5" fillId="8" borderId="12" xfId="6" applyFont="1" applyFill="1" applyBorder="1" applyAlignment="1">
      <alignment horizontal="center" vertical="center" wrapText="1"/>
    </xf>
    <xf numFmtId="0" fontId="5" fillId="8" borderId="13" xfId="6" applyFont="1" applyFill="1" applyBorder="1" applyAlignment="1">
      <alignment horizontal="center" vertical="center" wrapText="1"/>
    </xf>
    <xf numFmtId="0" fontId="9" fillId="0" borderId="0" xfId="6" applyFont="1" applyAlignment="1">
      <alignment vertical="center"/>
    </xf>
    <xf numFmtId="0" fontId="6" fillId="0" borderId="0" xfId="6" applyAlignment="1">
      <alignment vertical="center"/>
    </xf>
    <xf numFmtId="165" fontId="13" fillId="0" borderId="59" xfId="0" applyNumberFormat="1" applyFont="1" applyBorder="1" applyAlignment="1" applyProtection="1">
      <alignment horizontal="right" vertical="center" wrapText="1" indent="1"/>
      <protection locked="0"/>
    </xf>
    <xf numFmtId="165" fontId="13" fillId="0" borderId="9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0" xfId="0" applyNumberFormat="1" applyFont="1" applyAlignment="1" applyProtection="1">
      <alignment horizontal="left" vertical="center" wrapText="1" indent="1"/>
      <protection locked="0"/>
    </xf>
    <xf numFmtId="165" fontId="19" fillId="0" borderId="7" xfId="0" applyNumberFormat="1" applyFont="1" applyBorder="1" applyAlignment="1">
      <alignment horizontal="right" vertical="center" wrapText="1" indent="1"/>
    </xf>
    <xf numFmtId="165" fontId="19" fillId="0" borderId="30" xfId="0" applyNumberFormat="1" applyFont="1" applyBorder="1" applyAlignment="1">
      <alignment horizontal="right" vertical="center" wrapText="1" indent="1"/>
    </xf>
    <xf numFmtId="165" fontId="20" fillId="0" borderId="60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9" xfId="0" applyNumberFormat="1" applyFont="1" applyBorder="1" applyAlignment="1" applyProtection="1">
      <alignment horizontal="right" vertical="center" wrapText="1" indent="1"/>
      <protection locked="0"/>
    </xf>
    <xf numFmtId="165" fontId="21" fillId="0" borderId="7" xfId="0" applyNumberFormat="1" applyFont="1" applyBorder="1" applyAlignment="1">
      <alignment horizontal="right" vertical="center" wrapText="1" indent="1"/>
    </xf>
    <xf numFmtId="165" fontId="0" fillId="10" borderId="0" xfId="0" applyNumberFormat="1" applyFill="1" applyAlignment="1">
      <alignment vertical="center" wrapText="1"/>
    </xf>
    <xf numFmtId="165" fontId="0" fillId="11" borderId="0" xfId="0" applyNumberFormat="1" applyFill="1" applyAlignment="1">
      <alignment vertical="center" wrapText="1"/>
    </xf>
    <xf numFmtId="165" fontId="0" fillId="12" borderId="0" xfId="0" applyNumberFormat="1" applyFill="1" applyAlignment="1">
      <alignment vertical="center" wrapText="1"/>
    </xf>
    <xf numFmtId="165" fontId="0" fillId="13" borderId="0" xfId="0" applyNumberFormat="1" applyFill="1" applyAlignment="1">
      <alignment vertical="center" wrapText="1"/>
    </xf>
    <xf numFmtId="165" fontId="0" fillId="14" borderId="0" xfId="0" applyNumberFormat="1" applyFill="1" applyAlignment="1">
      <alignment vertical="center" wrapText="1"/>
    </xf>
    <xf numFmtId="0" fontId="0" fillId="15" borderId="0" xfId="0" applyFill="1"/>
    <xf numFmtId="0" fontId="0" fillId="15" borderId="0" xfId="0" applyFill="1" applyAlignment="1">
      <alignment horizontal="center" vertical="center" wrapText="1"/>
    </xf>
    <xf numFmtId="0" fontId="6" fillId="0" borderId="0" xfId="6" applyAlignment="1">
      <alignment horizontal="left"/>
    </xf>
    <xf numFmtId="0" fontId="13" fillId="0" borderId="0" xfId="6" applyFont="1" applyAlignment="1">
      <alignment horizontal="left"/>
    </xf>
    <xf numFmtId="0" fontId="9" fillId="0" borderId="0" xfId="6" applyFont="1" applyAlignment="1">
      <alignment horizontal="left" vertical="center"/>
    </xf>
    <xf numFmtId="0" fontId="13" fillId="15" borderId="0" xfId="6" applyFont="1" applyFill="1" applyAlignment="1">
      <alignment vertical="center"/>
    </xf>
    <xf numFmtId="0" fontId="22" fillId="15" borderId="0" xfId="6" applyFont="1" applyFill="1" applyAlignment="1">
      <alignment vertical="center"/>
    </xf>
    <xf numFmtId="0" fontId="9" fillId="15" borderId="0" xfId="6" applyFont="1" applyFill="1" applyAlignment="1">
      <alignment vertical="center"/>
    </xf>
    <xf numFmtId="0" fontId="14" fillId="15" borderId="0" xfId="6" applyFont="1" applyFill="1" applyAlignment="1">
      <alignment vertical="center"/>
    </xf>
    <xf numFmtId="0" fontId="6" fillId="15" borderId="0" xfId="6" applyFill="1" applyAlignment="1">
      <alignment vertical="center"/>
    </xf>
    <xf numFmtId="0" fontId="6" fillId="15" borderId="0" xfId="6" applyFill="1" applyAlignment="1">
      <alignment horizontal="left" vertical="center"/>
    </xf>
    <xf numFmtId="0" fontId="15" fillId="15" borderId="0" xfId="6" applyFont="1" applyFill="1" applyAlignment="1">
      <alignment vertical="center"/>
    </xf>
    <xf numFmtId="0" fontId="51" fillId="15" borderId="0" xfId="0" applyFont="1" applyFill="1" applyAlignment="1">
      <alignment horizontal="center" vertical="top" wrapText="1"/>
    </xf>
    <xf numFmtId="0" fontId="51" fillId="15" borderId="0" xfId="0" applyFont="1" applyFill="1" applyAlignment="1">
      <alignment horizontal="left" vertical="top" wrapText="1"/>
    </xf>
    <xf numFmtId="0" fontId="6" fillId="15" borderId="0" xfId="0" applyFont="1" applyFill="1"/>
    <xf numFmtId="3" fontId="56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4" fillId="0" borderId="1" xfId="0" applyFont="1" applyBorder="1" applyAlignment="1">
      <alignment vertical="center" wrapText="1"/>
    </xf>
    <xf numFmtId="0" fontId="37" fillId="0" borderId="0" xfId="0" applyFont="1" applyAlignment="1">
      <alignment vertical="center"/>
    </xf>
    <xf numFmtId="3" fontId="54" fillId="0" borderId="1" xfId="0" applyNumberFormat="1" applyFont="1" applyBorder="1" applyAlignment="1">
      <alignment vertical="center"/>
    </xf>
    <xf numFmtId="0" fontId="52" fillId="8" borderId="1" xfId="0" applyFont="1" applyFill="1" applyBorder="1" applyAlignment="1">
      <alignment horizontal="center" vertical="center"/>
    </xf>
    <xf numFmtId="0" fontId="55" fillId="8" borderId="1" xfId="0" applyFont="1" applyFill="1" applyBorder="1" applyAlignment="1">
      <alignment horizontal="center" vertical="center" wrapText="1"/>
    </xf>
    <xf numFmtId="0" fontId="53" fillId="8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15" borderId="1" xfId="0" applyFont="1" applyFill="1" applyBorder="1" applyAlignment="1">
      <alignment vertical="center"/>
    </xf>
    <xf numFmtId="0" fontId="22" fillId="15" borderId="1" xfId="0" applyFont="1" applyFill="1" applyBorder="1" applyAlignment="1">
      <alignment vertical="center"/>
    </xf>
    <xf numFmtId="0" fontId="19" fillId="15" borderId="1" xfId="0" applyFont="1" applyFill="1" applyBorder="1" applyAlignment="1">
      <alignment vertical="center" wrapText="1"/>
    </xf>
    <xf numFmtId="3" fontId="53" fillId="15" borderId="1" xfId="0" applyNumberFormat="1" applyFont="1" applyFill="1" applyBorder="1" applyAlignment="1">
      <alignment horizontal="left" vertical="center"/>
    </xf>
    <xf numFmtId="3" fontId="53" fillId="0" borderId="1" xfId="0" applyNumberFormat="1" applyFont="1" applyBorder="1" applyAlignment="1">
      <alignment vertical="center"/>
    </xf>
    <xf numFmtId="1" fontId="13" fillId="0" borderId="1" xfId="0" applyNumberFormat="1" applyFont="1" applyBorder="1" applyAlignment="1" applyProtection="1">
      <alignment vertical="center" wrapText="1"/>
      <protection locked="0"/>
    </xf>
    <xf numFmtId="165" fontId="13" fillId="0" borderId="15" xfId="0" applyNumberFormat="1" applyFont="1" applyBorder="1" applyAlignment="1" applyProtection="1">
      <alignment vertical="center" wrapText="1"/>
      <protection locked="0"/>
    </xf>
    <xf numFmtId="165" fontId="19" fillId="0" borderId="9" xfId="0" applyNumberFormat="1" applyFon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5" fontId="13" fillId="0" borderId="28" xfId="0" applyNumberFormat="1" applyFont="1" applyBorder="1" applyAlignment="1" applyProtection="1">
      <alignment horizontal="left" vertical="center" wrapText="1"/>
      <protection locked="0"/>
    </xf>
    <xf numFmtId="165" fontId="0" fillId="0" borderId="3" xfId="0" quotePrefix="1" applyNumberFormat="1" applyBorder="1" applyAlignment="1">
      <alignment vertical="center" wrapText="1"/>
    </xf>
    <xf numFmtId="165" fontId="5" fillId="16" borderId="21" xfId="0" applyNumberFormat="1" applyFont="1" applyFill="1" applyBorder="1" applyAlignment="1">
      <alignment horizontal="center" vertical="center" wrapText="1"/>
    </xf>
    <xf numFmtId="165" fontId="5" fillId="16" borderId="6" xfId="0" applyNumberFormat="1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165" fontId="5" fillId="16" borderId="20" xfId="0" applyNumberFormat="1" applyFont="1" applyFill="1" applyBorder="1" applyAlignment="1">
      <alignment horizontal="center" vertical="center" wrapText="1"/>
    </xf>
    <xf numFmtId="165" fontId="11" fillId="16" borderId="24" xfId="0" quotePrefix="1" applyNumberFormat="1" applyFont="1" applyFill="1" applyBorder="1" applyAlignment="1">
      <alignment vertical="center" wrapText="1"/>
    </xf>
    <xf numFmtId="165" fontId="11" fillId="16" borderId="28" xfId="0" quotePrefix="1" applyNumberFormat="1" applyFont="1" applyFill="1" applyBorder="1" applyAlignment="1">
      <alignment vertical="center" wrapText="1"/>
    </xf>
    <xf numFmtId="165" fontId="13" fillId="16" borderId="1" xfId="0" applyNumberFormat="1" applyFont="1" applyFill="1" applyBorder="1" applyAlignment="1" applyProtection="1">
      <alignment vertical="center" wrapText="1"/>
      <protection locked="0"/>
    </xf>
    <xf numFmtId="1" fontId="13" fillId="16" borderId="1" xfId="0" applyNumberFormat="1" applyFont="1" applyFill="1" applyBorder="1" applyAlignment="1" applyProtection="1">
      <alignment vertical="center" wrapText="1"/>
      <protection locked="0"/>
    </xf>
    <xf numFmtId="165" fontId="13" fillId="16" borderId="15" xfId="0" applyNumberFormat="1" applyFont="1" applyFill="1" applyBorder="1" applyAlignment="1" applyProtection="1">
      <alignment vertical="center" wrapText="1"/>
      <protection locked="0"/>
    </xf>
    <xf numFmtId="165" fontId="19" fillId="16" borderId="9" xfId="0" applyNumberFormat="1" applyFont="1" applyFill="1" applyBorder="1" applyAlignment="1">
      <alignment vertical="center" wrapText="1"/>
    </xf>
    <xf numFmtId="165" fontId="11" fillId="16" borderId="3" xfId="0" quotePrefix="1" applyNumberFormat="1" applyFont="1" applyFill="1" applyBorder="1" applyAlignment="1">
      <alignment vertical="center" wrapText="1"/>
    </xf>
    <xf numFmtId="165" fontId="34" fillId="16" borderId="9" xfId="0" applyNumberFormat="1" applyFont="1" applyFill="1" applyBorder="1" applyAlignment="1">
      <alignment vertical="center" wrapText="1"/>
    </xf>
    <xf numFmtId="165" fontId="2" fillId="16" borderId="26" xfId="0" applyNumberFormat="1" applyFont="1" applyFill="1" applyBorder="1" applyAlignment="1">
      <alignment vertical="center" wrapText="1"/>
    </xf>
    <xf numFmtId="165" fontId="5" fillId="16" borderId="36" xfId="0" applyNumberFormat="1" applyFont="1" applyFill="1" applyBorder="1" applyAlignment="1">
      <alignment horizontal="left" vertical="center" wrapText="1"/>
    </xf>
    <xf numFmtId="165" fontId="12" fillId="16" borderId="32" xfId="0" applyNumberFormat="1" applyFont="1" applyFill="1" applyBorder="1" applyAlignment="1">
      <alignment vertical="center" wrapText="1"/>
    </xf>
    <xf numFmtId="165" fontId="12" fillId="17" borderId="32" xfId="0" applyNumberFormat="1" applyFont="1" applyFill="1" applyBorder="1" applyAlignment="1">
      <alignment vertical="center" wrapText="1"/>
    </xf>
    <xf numFmtId="165" fontId="5" fillId="16" borderId="8" xfId="0" applyNumberFormat="1" applyFont="1" applyFill="1" applyBorder="1" applyAlignment="1">
      <alignment horizontal="centerContinuous" vertical="center" wrapText="1"/>
    </xf>
    <xf numFmtId="165" fontId="5" fillId="16" borderId="6" xfId="0" applyNumberFormat="1" applyFont="1" applyFill="1" applyBorder="1" applyAlignment="1">
      <alignment horizontal="centerContinuous" vertical="center" wrapText="1"/>
    </xf>
    <xf numFmtId="165" fontId="5" fillId="16" borderId="21" xfId="0" applyNumberFormat="1" applyFont="1" applyFill="1" applyBorder="1" applyAlignment="1">
      <alignment horizontal="centerContinuous" vertical="center" wrapText="1"/>
    </xf>
    <xf numFmtId="165" fontId="5" fillId="16" borderId="8" xfId="0" applyNumberFormat="1" applyFont="1" applyFill="1" applyBorder="1" applyAlignment="1">
      <alignment horizontal="center" vertical="center" wrapText="1"/>
    </xf>
    <xf numFmtId="165" fontId="5" fillId="16" borderId="7" xfId="0" applyNumberFormat="1" applyFont="1" applyFill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 wrapText="1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60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59" xfId="0" applyNumberFormat="1" applyFont="1" applyBorder="1" applyAlignment="1" applyProtection="1">
      <alignment horizontal="right" vertical="center" wrapText="1" indent="1"/>
      <protection locked="0"/>
    </xf>
    <xf numFmtId="0" fontId="71" fillId="15" borderId="0" xfId="6" applyFont="1" applyFill="1" applyAlignment="1">
      <alignment vertical="center" wrapText="1"/>
    </xf>
    <xf numFmtId="0" fontId="0" fillId="16" borderId="1" xfId="0" applyFill="1" applyBorder="1"/>
    <xf numFmtId="0" fontId="0" fillId="16" borderId="1" xfId="0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20" fillId="0" borderId="28" xfId="0" applyNumberFormat="1" applyFont="1" applyBorder="1" applyAlignment="1" applyProtection="1">
      <alignment horizontal="left" vertical="center" wrapText="1"/>
      <protection locked="0"/>
    </xf>
    <xf numFmtId="165" fontId="20" fillId="0" borderId="1" xfId="0" applyNumberFormat="1" applyFont="1" applyBorder="1" applyAlignment="1" applyProtection="1">
      <alignment vertical="center" wrapText="1"/>
      <protection locked="0"/>
    </xf>
    <xf numFmtId="1" fontId="20" fillId="0" borderId="1" xfId="0" applyNumberFormat="1" applyFont="1" applyBorder="1" applyAlignment="1" applyProtection="1">
      <alignment vertical="center" wrapText="1"/>
      <protection locked="0"/>
    </xf>
    <xf numFmtId="165" fontId="20" fillId="0" borderId="15" xfId="0" applyNumberFormat="1" applyFont="1" applyBorder="1" applyAlignment="1" applyProtection="1">
      <alignment vertical="center" wrapText="1"/>
      <protection locked="0"/>
    </xf>
    <xf numFmtId="165" fontId="20" fillId="16" borderId="1" xfId="0" applyNumberFormat="1" applyFont="1" applyFill="1" applyBorder="1" applyAlignment="1" applyProtection="1">
      <alignment vertical="center" wrapText="1"/>
      <protection locked="0"/>
    </xf>
    <xf numFmtId="1" fontId="50" fillId="16" borderId="1" xfId="0" applyNumberFormat="1" applyFont="1" applyFill="1" applyBorder="1" applyAlignment="1" applyProtection="1">
      <alignment vertical="center" wrapText="1"/>
      <protection locked="0"/>
    </xf>
    <xf numFmtId="165" fontId="50" fillId="16" borderId="1" xfId="0" applyNumberFormat="1" applyFont="1" applyFill="1" applyBorder="1" applyAlignment="1" applyProtection="1">
      <alignment vertical="center" wrapText="1"/>
      <protection locked="0"/>
    </xf>
    <xf numFmtId="165" fontId="20" fillId="16" borderId="15" xfId="0" applyNumberFormat="1" applyFont="1" applyFill="1" applyBorder="1" applyAlignment="1" applyProtection="1">
      <alignment vertical="center" wrapText="1"/>
      <protection locked="0"/>
    </xf>
    <xf numFmtId="1" fontId="20" fillId="0" borderId="1" xfId="0" applyNumberFormat="1" applyFont="1" applyBorder="1" applyAlignment="1" applyProtection="1">
      <alignment horizontal="right" vertical="center" wrapText="1"/>
      <protection locked="0"/>
    </xf>
    <xf numFmtId="1" fontId="20" fillId="16" borderId="1" xfId="0" applyNumberFormat="1" applyFont="1" applyFill="1" applyBorder="1" applyAlignment="1" applyProtection="1">
      <alignment vertical="center" wrapText="1"/>
      <protection locked="0"/>
    </xf>
    <xf numFmtId="3" fontId="48" fillId="0" borderId="61" xfId="0" applyNumberFormat="1" applyFont="1" applyBorder="1" applyAlignment="1">
      <alignment horizontal="right" shrinkToFit="1"/>
    </xf>
    <xf numFmtId="0" fontId="48" fillId="0" borderId="43" xfId="0" applyFont="1" applyBorder="1" applyAlignment="1">
      <alignment horizontal="left" wrapText="1"/>
    </xf>
    <xf numFmtId="0" fontId="72" fillId="16" borderId="12" xfId="0" applyFont="1" applyFill="1" applyBorder="1" applyAlignment="1">
      <alignment horizontal="center" vertical="center"/>
    </xf>
    <xf numFmtId="0" fontId="72" fillId="16" borderId="13" xfId="0" applyFont="1" applyFill="1" applyBorder="1" applyAlignment="1">
      <alignment horizontal="center" vertical="center"/>
    </xf>
    <xf numFmtId="0" fontId="48" fillId="0" borderId="66" xfId="0" applyFont="1" applyBorder="1" applyAlignment="1">
      <alignment horizontal="left"/>
    </xf>
    <xf numFmtId="3" fontId="48" fillId="0" borderId="67" xfId="0" applyNumberFormat="1" applyFont="1" applyBorder="1" applyAlignment="1">
      <alignment horizontal="right" shrinkToFit="1"/>
    </xf>
    <xf numFmtId="0" fontId="48" fillId="0" borderId="68" xfId="0" applyFont="1" applyBorder="1" applyAlignment="1">
      <alignment horizontal="left"/>
    </xf>
    <xf numFmtId="3" fontId="48" fillId="0" borderId="69" xfId="0" applyNumberFormat="1" applyFont="1" applyBorder="1" applyAlignment="1">
      <alignment horizontal="right" shrinkToFit="1"/>
    </xf>
    <xf numFmtId="0" fontId="48" fillId="0" borderId="70" xfId="0" applyFont="1" applyBorder="1" applyAlignment="1">
      <alignment horizontal="left"/>
    </xf>
    <xf numFmtId="0" fontId="48" fillId="0" borderId="42" xfId="0" applyFont="1" applyBorder="1" applyAlignment="1">
      <alignment horizontal="left" wrapText="1"/>
    </xf>
    <xf numFmtId="3" fontId="48" fillId="0" borderId="41" xfId="0" applyNumberFormat="1" applyFont="1" applyBorder="1" applyAlignment="1">
      <alignment horizontal="right" shrinkToFit="1"/>
    </xf>
    <xf numFmtId="3" fontId="48" fillId="0" borderId="71" xfId="0" applyNumberFormat="1" applyFont="1" applyBorder="1" applyAlignment="1">
      <alignment horizontal="right" shrinkToFit="1"/>
    </xf>
    <xf numFmtId="0" fontId="48" fillId="0" borderId="47" xfId="0" applyFont="1" applyBorder="1" applyAlignment="1">
      <alignment horizontal="left" vertical="center"/>
    </xf>
    <xf numFmtId="0" fontId="48" fillId="0" borderId="72" xfId="0" applyFont="1" applyBorder="1" applyAlignment="1">
      <alignment horizontal="left" vertical="center" wrapText="1"/>
    </xf>
    <xf numFmtId="3" fontId="48" fillId="0" borderId="73" xfId="0" applyNumberFormat="1" applyFont="1" applyBorder="1" applyAlignment="1">
      <alignment horizontal="right" vertical="center" shrinkToFit="1"/>
    </xf>
    <xf numFmtId="3" fontId="48" fillId="0" borderId="74" xfId="0" applyNumberFormat="1" applyFont="1" applyBorder="1" applyAlignment="1">
      <alignment horizontal="right" vertical="center" shrinkToFit="1"/>
    </xf>
    <xf numFmtId="0" fontId="73" fillId="8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left" vertical="center" wrapText="1"/>
    </xf>
    <xf numFmtId="3" fontId="68" fillId="0" borderId="1" xfId="0" applyNumberFormat="1" applyFont="1" applyBorder="1" applyAlignment="1">
      <alignment horizontal="right" vertical="center" wrapText="1"/>
    </xf>
    <xf numFmtId="0" fontId="69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left" vertical="center" wrapText="1"/>
    </xf>
    <xf numFmtId="3" fontId="69" fillId="0" borderId="1" xfId="0" applyNumberFormat="1" applyFont="1" applyBorder="1" applyAlignment="1">
      <alignment horizontal="right" vertical="center" wrapText="1"/>
    </xf>
    <xf numFmtId="0" fontId="22" fillId="16" borderId="1" xfId="0" applyFont="1" applyFill="1" applyBorder="1" applyAlignment="1">
      <alignment vertical="center"/>
    </xf>
    <xf numFmtId="3" fontId="22" fillId="16" borderId="1" xfId="0" applyNumberFormat="1" applyFont="1" applyFill="1" applyBorder="1" applyAlignment="1">
      <alignment vertical="center"/>
    </xf>
    <xf numFmtId="0" fontId="0" fillId="15" borderId="0" xfId="0" applyFill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22" fillId="0" borderId="1" xfId="0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22" fillId="15" borderId="0" xfId="0" applyFont="1" applyFill="1" applyAlignment="1">
      <alignment vertical="center"/>
    </xf>
    <xf numFmtId="165" fontId="13" fillId="0" borderId="19" xfId="0" applyNumberFormat="1" applyFont="1" applyBorder="1" applyAlignment="1" applyProtection="1">
      <alignment horizontal="right" vertical="center" wrapText="1"/>
      <protection locked="0"/>
    </xf>
    <xf numFmtId="165" fontId="13" fillId="0" borderId="19" xfId="6" applyNumberFormat="1" applyFont="1" applyBorder="1" applyAlignment="1" applyProtection="1">
      <alignment horizontal="right" vertical="center" wrapText="1"/>
      <protection locked="0"/>
    </xf>
    <xf numFmtId="165" fontId="13" fillId="0" borderId="1" xfId="6" applyNumberFormat="1" applyFont="1" applyBorder="1" applyAlignment="1" applyProtection="1">
      <alignment horizontal="right" vertical="center" wrapText="1"/>
      <protection locked="0"/>
    </xf>
    <xf numFmtId="165" fontId="13" fillId="0" borderId="2" xfId="6" applyNumberFormat="1" applyFont="1" applyBorder="1" applyAlignment="1" applyProtection="1">
      <alignment horizontal="right" vertical="center" wrapText="1"/>
      <protection locked="0"/>
    </xf>
    <xf numFmtId="165" fontId="13" fillId="0" borderId="27" xfId="6" applyNumberFormat="1" applyFont="1" applyBorder="1" applyAlignment="1" applyProtection="1">
      <alignment horizontal="right" vertical="center" wrapText="1"/>
      <protection locked="0"/>
    </xf>
    <xf numFmtId="165" fontId="13" fillId="0" borderId="28" xfId="6" applyNumberFormat="1" applyFont="1" applyBorder="1" applyAlignment="1" applyProtection="1">
      <alignment horizontal="right" vertical="center" wrapText="1"/>
      <protection locked="0"/>
    </xf>
    <xf numFmtId="0" fontId="12" fillId="0" borderId="6" xfId="6" applyFont="1" applyBorder="1" applyAlignment="1">
      <alignment horizontal="left" vertical="center" wrapText="1"/>
    </xf>
    <xf numFmtId="165" fontId="12" fillId="0" borderId="6" xfId="6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3" fontId="49" fillId="0" borderId="1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165" fontId="19" fillId="0" borderId="6" xfId="6" applyNumberFormat="1" applyFont="1" applyBorder="1" applyAlignment="1">
      <alignment horizontal="right" vertical="center" wrapText="1"/>
    </xf>
    <xf numFmtId="165" fontId="20" fillId="0" borderId="1" xfId="6" applyNumberFormat="1" applyFont="1" applyBorder="1" applyAlignment="1" applyProtection="1">
      <alignment horizontal="right" vertical="center" wrapText="1"/>
      <protection locked="0"/>
    </xf>
    <xf numFmtId="165" fontId="20" fillId="0" borderId="2" xfId="6" applyNumberFormat="1" applyFont="1" applyBorder="1" applyAlignment="1" applyProtection="1">
      <alignment horizontal="right" vertical="center" wrapText="1"/>
      <protection locked="0"/>
    </xf>
    <xf numFmtId="165" fontId="20" fillId="0" borderId="19" xfId="6" applyNumberFormat="1" applyFont="1" applyBorder="1" applyAlignment="1" applyProtection="1">
      <alignment horizontal="right" vertical="center" wrapText="1"/>
      <protection locked="0"/>
    </xf>
    <xf numFmtId="165" fontId="20" fillId="0" borderId="10" xfId="6" applyNumberFormat="1" applyFont="1" applyBorder="1" applyAlignment="1" applyProtection="1">
      <alignment horizontal="right" vertical="center" wrapText="1"/>
      <protection locked="0"/>
    </xf>
    <xf numFmtId="165" fontId="12" fillId="0" borderId="6" xfId="6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left" vertical="center" wrapText="1"/>
    </xf>
    <xf numFmtId="165" fontId="21" fillId="0" borderId="0" xfId="6" applyNumberFormat="1" applyFont="1" applyAlignment="1">
      <alignment horizontal="right" vertical="center" wrapText="1"/>
    </xf>
    <xf numFmtId="0" fontId="6" fillId="0" borderId="0" xfId="6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vertical="center"/>
    </xf>
    <xf numFmtId="165" fontId="12" fillId="0" borderId="8" xfId="6" applyNumberFormat="1" applyFont="1" applyBorder="1" applyAlignment="1">
      <alignment horizontal="right" vertical="center" wrapText="1"/>
    </xf>
    <xf numFmtId="165" fontId="12" fillId="0" borderId="20" xfId="6" applyNumberFormat="1" applyFont="1" applyBorder="1" applyAlignment="1">
      <alignment horizontal="right" vertical="center" wrapText="1"/>
    </xf>
    <xf numFmtId="0" fontId="13" fillId="0" borderId="18" xfId="6" applyFont="1" applyBorder="1" applyAlignment="1">
      <alignment horizontal="left" vertical="center" wrapText="1"/>
    </xf>
    <xf numFmtId="3" fontId="0" fillId="0" borderId="19" xfId="0" applyNumberFormat="1" applyBorder="1" applyAlignment="1">
      <alignment vertical="center"/>
    </xf>
    <xf numFmtId="3" fontId="0" fillId="0" borderId="59" xfId="0" applyNumberFormat="1" applyBorder="1" applyAlignment="1">
      <alignment vertical="center"/>
    </xf>
    <xf numFmtId="0" fontId="13" fillId="0" borderId="1" xfId="6" applyFont="1" applyBorder="1" applyAlignment="1">
      <alignment horizontal="left" vertical="center" wrapText="1"/>
    </xf>
    <xf numFmtId="3" fontId="0" fillId="0" borderId="9" xfId="0" applyNumberFormat="1" applyBorder="1" applyAlignment="1">
      <alignment vertical="center"/>
    </xf>
    <xf numFmtId="0" fontId="13" fillId="0" borderId="28" xfId="6" applyFont="1" applyBorder="1" applyAlignment="1">
      <alignment horizontal="left" vertical="center" wrapText="1"/>
    </xf>
    <xf numFmtId="165" fontId="13" fillId="0" borderId="33" xfId="6" applyNumberFormat="1" applyFont="1" applyBorder="1" applyAlignment="1" applyProtection="1">
      <alignment horizontal="right" vertical="center" wrapText="1"/>
      <protection locked="0"/>
    </xf>
    <xf numFmtId="0" fontId="13" fillId="0" borderId="1" xfId="6" applyFont="1" applyBorder="1" applyAlignment="1">
      <alignment horizontal="left" vertical="center"/>
    </xf>
    <xf numFmtId="165" fontId="13" fillId="0" borderId="57" xfId="6" applyNumberFormat="1" applyFont="1" applyBorder="1" applyAlignment="1" applyProtection="1">
      <alignment horizontal="right" vertical="center" wrapText="1"/>
      <protection locked="0"/>
    </xf>
    <xf numFmtId="0" fontId="13" fillId="0" borderId="2" xfId="6" applyFont="1" applyBorder="1" applyAlignment="1">
      <alignment horizontal="left" vertical="center" wrapText="1"/>
    </xf>
    <xf numFmtId="0" fontId="13" fillId="0" borderId="12" xfId="6" applyFont="1" applyBorder="1" applyAlignment="1">
      <alignment horizontal="left" vertical="center" wrapText="1"/>
    </xf>
    <xf numFmtId="165" fontId="13" fillId="0" borderId="58" xfId="6" applyNumberFormat="1" applyFont="1" applyBorder="1" applyAlignment="1" applyProtection="1">
      <alignment horizontal="right" vertical="center" wrapText="1"/>
      <protection locked="0"/>
    </xf>
    <xf numFmtId="165" fontId="13" fillId="0" borderId="12" xfId="6" applyNumberFormat="1" applyFont="1" applyBorder="1" applyAlignment="1" applyProtection="1">
      <alignment horizontal="right" vertical="center" wrapText="1"/>
      <protection locked="0"/>
    </xf>
    <xf numFmtId="165" fontId="13" fillId="0" borderId="31" xfId="6" applyNumberFormat="1" applyFont="1" applyBorder="1" applyAlignment="1" applyProtection="1">
      <alignment horizontal="right" vertical="center" wrapText="1"/>
      <protection locked="0"/>
    </xf>
    <xf numFmtId="0" fontId="13" fillId="0" borderId="19" xfId="6" applyFont="1" applyBorder="1" applyAlignment="1">
      <alignment horizontal="left" vertical="center" wrapText="1"/>
    </xf>
    <xf numFmtId="165" fontId="13" fillId="0" borderId="22" xfId="6" applyNumberFormat="1" applyFont="1" applyBorder="1" applyAlignment="1" applyProtection="1">
      <alignment horizontal="right" vertical="center" wrapText="1"/>
      <protection locked="0"/>
    </xf>
    <xf numFmtId="0" fontId="19" fillId="0" borderId="6" xfId="6" applyFont="1" applyBorder="1" applyAlignment="1">
      <alignment horizontal="left" vertical="center" wrapText="1"/>
    </xf>
    <xf numFmtId="0" fontId="13" fillId="0" borderId="10" xfId="6" applyFont="1" applyBorder="1" applyAlignment="1">
      <alignment horizontal="left" vertical="center" wrapText="1"/>
    </xf>
    <xf numFmtId="165" fontId="19" fillId="0" borderId="20" xfId="6" applyNumberFormat="1" applyFont="1" applyBorder="1" applyAlignment="1">
      <alignment horizontal="right" vertical="center" wrapText="1"/>
    </xf>
    <xf numFmtId="165" fontId="18" fillId="0" borderId="6" xfId="0" applyNumberFormat="1" applyFont="1" applyBorder="1" applyAlignment="1">
      <alignment horizontal="right" vertical="center" wrapText="1"/>
    </xf>
    <xf numFmtId="165" fontId="18" fillId="0" borderId="20" xfId="0" applyNumberFormat="1" applyFont="1" applyBorder="1" applyAlignment="1">
      <alignment horizontal="right" vertical="center" wrapText="1"/>
    </xf>
    <xf numFmtId="0" fontId="14" fillId="0" borderId="0" xfId="6" applyFont="1" applyAlignment="1">
      <alignment horizontal="left" vertical="center"/>
    </xf>
    <xf numFmtId="0" fontId="14" fillId="0" borderId="0" xfId="6" applyFont="1" applyAlignment="1">
      <alignment vertical="center"/>
    </xf>
    <xf numFmtId="165" fontId="16" fillId="0" borderId="6" xfId="0" quotePrefix="1" applyNumberFormat="1" applyFont="1" applyBorder="1" applyAlignment="1">
      <alignment horizontal="right" vertical="center" wrapText="1"/>
    </xf>
    <xf numFmtId="165" fontId="16" fillId="0" borderId="20" xfId="0" quotePrefix="1" applyNumberFormat="1" applyFont="1" applyBorder="1" applyAlignment="1">
      <alignment horizontal="right" vertical="center" wrapText="1"/>
    </xf>
    <xf numFmtId="0" fontId="16" fillId="0" borderId="32" xfId="0" applyFont="1" applyBorder="1" applyAlignment="1">
      <alignment horizontal="left" vertical="center" wrapText="1"/>
    </xf>
    <xf numFmtId="0" fontId="6" fillId="0" borderId="0" xfId="6" applyAlignment="1">
      <alignment horizontal="right" vertical="center"/>
    </xf>
    <xf numFmtId="165" fontId="12" fillId="0" borderId="7" xfId="6" applyNumberFormat="1" applyFont="1" applyBorder="1" applyAlignment="1">
      <alignment horizontal="right" vertical="center" wrapText="1"/>
    </xf>
    <xf numFmtId="165" fontId="13" fillId="0" borderId="59" xfId="6" applyNumberFormat="1" applyFont="1" applyBorder="1" applyAlignment="1" applyProtection="1">
      <alignment horizontal="right" vertical="center" wrapText="1"/>
      <protection locked="0"/>
    </xf>
    <xf numFmtId="165" fontId="13" fillId="0" borderId="9" xfId="6" applyNumberFormat="1" applyFont="1" applyBorder="1" applyAlignment="1" applyProtection="1">
      <alignment horizontal="right" vertical="center" wrapText="1"/>
      <protection locked="0"/>
    </xf>
    <xf numFmtId="165" fontId="13" fillId="0" borderId="55" xfId="6" applyNumberFormat="1" applyFont="1" applyBorder="1" applyAlignment="1" applyProtection="1">
      <alignment horizontal="right" vertical="center" wrapText="1"/>
      <protection locked="0"/>
    </xf>
    <xf numFmtId="165" fontId="19" fillId="0" borderId="7" xfId="6" applyNumberFormat="1" applyFont="1" applyBorder="1" applyAlignment="1">
      <alignment horizontal="right" vertical="center" wrapText="1"/>
    </xf>
    <xf numFmtId="165" fontId="20" fillId="0" borderId="9" xfId="6" applyNumberFormat="1" applyFont="1" applyBorder="1" applyAlignment="1" applyProtection="1">
      <alignment horizontal="right" vertical="center" wrapText="1"/>
      <protection locked="0"/>
    </xf>
    <xf numFmtId="165" fontId="20" fillId="0" borderId="55" xfId="6" applyNumberFormat="1" applyFont="1" applyBorder="1" applyAlignment="1" applyProtection="1">
      <alignment horizontal="right" vertical="center" wrapText="1"/>
      <protection locked="0"/>
    </xf>
    <xf numFmtId="165" fontId="20" fillId="0" borderId="59" xfId="6" applyNumberFormat="1" applyFont="1" applyBorder="1" applyAlignment="1" applyProtection="1">
      <alignment horizontal="right" vertical="center" wrapText="1"/>
      <protection locked="0"/>
    </xf>
    <xf numFmtId="165" fontId="20" fillId="0" borderId="60" xfId="6" applyNumberFormat="1" applyFont="1" applyBorder="1" applyAlignment="1" applyProtection="1">
      <alignment horizontal="right" vertical="center" wrapText="1"/>
      <protection locked="0"/>
    </xf>
    <xf numFmtId="165" fontId="12" fillId="0" borderId="7" xfId="6" applyNumberFormat="1" applyFont="1" applyBorder="1" applyAlignment="1" applyProtection="1">
      <alignment horizontal="right" vertical="center" wrapText="1"/>
      <protection locked="0"/>
    </xf>
    <xf numFmtId="0" fontId="13" fillId="0" borderId="0" xfId="6" applyFont="1" applyAlignment="1">
      <alignment horizontal="left" vertical="center" wrapText="1"/>
    </xf>
    <xf numFmtId="165" fontId="23" fillId="0" borderId="11" xfId="6" applyNumberFormat="1" applyFont="1" applyBorder="1" applyAlignment="1">
      <alignment horizontal="center" vertical="center"/>
    </xf>
    <xf numFmtId="49" fontId="13" fillId="0" borderId="17" xfId="6" applyNumberFormat="1" applyFont="1" applyBorder="1" applyAlignment="1">
      <alignment horizontal="center" vertical="center" wrapText="1"/>
    </xf>
    <xf numFmtId="49" fontId="13" fillId="0" borderId="3" xfId="6" applyNumberFormat="1" applyFont="1" applyBorder="1" applyAlignment="1">
      <alignment horizontal="center" vertical="center" wrapText="1"/>
    </xf>
    <xf numFmtId="49" fontId="13" fillId="0" borderId="5" xfId="6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9" fontId="13" fillId="0" borderId="4" xfId="6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29" xfId="6" applyFont="1" applyBorder="1" applyAlignment="1">
      <alignment horizontal="center" vertical="center" wrapText="1"/>
    </xf>
    <xf numFmtId="49" fontId="13" fillId="0" borderId="24" xfId="6" applyNumberFormat="1" applyFont="1" applyBorder="1" applyAlignment="1">
      <alignment horizontal="center" vertical="center" wrapText="1"/>
    </xf>
    <xf numFmtId="49" fontId="13" fillId="0" borderId="26" xfId="6" applyNumberFormat="1" applyFont="1" applyBorder="1" applyAlignment="1">
      <alignment horizontal="center" vertical="center" wrapText="1"/>
    </xf>
    <xf numFmtId="0" fontId="6" fillId="0" borderId="0" xfId="6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/>
    </xf>
    <xf numFmtId="165" fontId="4" fillId="0" borderId="0" xfId="6" applyNumberFormat="1" applyFont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5" fillId="8" borderId="24" xfId="6" applyFont="1" applyFill="1" applyBorder="1" applyAlignment="1">
      <alignment horizontal="center" vertical="center" wrapText="1"/>
    </xf>
    <xf numFmtId="0" fontId="5" fillId="8" borderId="26" xfId="6" applyFont="1" applyFill="1" applyBorder="1" applyAlignment="1">
      <alignment horizontal="center" vertical="center" wrapText="1"/>
    </xf>
    <xf numFmtId="0" fontId="5" fillId="8" borderId="18" xfId="6" applyFont="1" applyFill="1" applyBorder="1" applyAlignment="1">
      <alignment horizontal="center" vertical="center" wrapText="1"/>
    </xf>
    <xf numFmtId="0" fontId="5" fillId="8" borderId="12" xfId="6" applyFont="1" applyFill="1" applyBorder="1" applyAlignment="1">
      <alignment horizontal="center" vertical="center" wrapText="1"/>
    </xf>
    <xf numFmtId="165" fontId="21" fillId="8" borderId="18" xfId="6" applyNumberFormat="1" applyFont="1" applyFill="1" applyBorder="1" applyAlignment="1">
      <alignment horizontal="center" vertical="center"/>
    </xf>
    <xf numFmtId="165" fontId="21" fillId="8" borderId="30" xfId="6" applyNumberFormat="1" applyFont="1" applyFill="1" applyBorder="1" applyAlignment="1">
      <alignment horizontal="center" vertical="center"/>
    </xf>
    <xf numFmtId="165" fontId="2" fillId="15" borderId="0" xfId="0" quotePrefix="1" applyNumberFormat="1" applyFont="1" applyFill="1" applyAlignment="1">
      <alignment horizontal="center" vertical="center" wrapText="1"/>
    </xf>
    <xf numFmtId="165" fontId="5" fillId="16" borderId="56" xfId="0" applyNumberFormat="1" applyFont="1" applyFill="1" applyBorder="1" applyAlignment="1">
      <alignment horizontal="center" vertical="center" wrapText="1"/>
    </xf>
    <xf numFmtId="165" fontId="5" fillId="16" borderId="2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165" fontId="5" fillId="16" borderId="47" xfId="0" applyNumberFormat="1" applyFont="1" applyFill="1" applyBorder="1" applyAlignment="1">
      <alignment horizontal="center" vertical="center" wrapText="1"/>
    </xf>
    <xf numFmtId="165" fontId="5" fillId="16" borderId="2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 applyProtection="1">
      <alignment horizontal="center" vertical="center" wrapText="1"/>
      <protection locked="0"/>
    </xf>
    <xf numFmtId="165" fontId="21" fillId="16" borderId="46" xfId="0" applyNumberFormat="1" applyFont="1" applyFill="1" applyBorder="1" applyAlignment="1">
      <alignment horizontal="center" vertical="center" wrapText="1"/>
    </xf>
    <xf numFmtId="165" fontId="21" fillId="16" borderId="48" xfId="0" applyNumberFormat="1" applyFont="1" applyFill="1" applyBorder="1" applyAlignment="1">
      <alignment horizontal="center" vertical="center" wrapText="1"/>
    </xf>
    <xf numFmtId="165" fontId="5" fillId="16" borderId="37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26" fillId="0" borderId="0" xfId="10" applyFont="1" applyAlignment="1">
      <alignment horizontal="center"/>
    </xf>
    <xf numFmtId="0" fontId="73" fillId="8" borderId="1" xfId="0" applyFont="1" applyFill="1" applyBorder="1" applyAlignment="1">
      <alignment horizontal="center" vertical="center" wrapText="1"/>
    </xf>
    <xf numFmtId="0" fontId="74" fillId="8" borderId="1" xfId="0" applyFont="1" applyFill="1" applyBorder="1" applyAlignment="1">
      <alignment vertical="center"/>
    </xf>
    <xf numFmtId="0" fontId="72" fillId="16" borderId="62" xfId="0" applyFont="1" applyFill="1" applyBorder="1" applyAlignment="1">
      <alignment horizontal="center" vertical="center"/>
    </xf>
    <xf numFmtId="0" fontId="72" fillId="16" borderId="63" xfId="0" applyFont="1" applyFill="1" applyBorder="1" applyAlignment="1">
      <alignment horizontal="center" vertical="center"/>
    </xf>
    <xf numFmtId="0" fontId="72" fillId="16" borderId="64" xfId="0" applyFont="1" applyFill="1" applyBorder="1" applyAlignment="1">
      <alignment horizontal="center" vertical="center"/>
    </xf>
    <xf numFmtId="0" fontId="72" fillId="16" borderId="65" xfId="0" applyFont="1" applyFill="1" applyBorder="1" applyAlignment="1">
      <alignment horizontal="center" vertical="center"/>
    </xf>
    <xf numFmtId="0" fontId="72" fillId="16" borderId="18" xfId="0" applyFont="1" applyFill="1" applyBorder="1" applyAlignment="1">
      <alignment horizontal="center" vertical="center"/>
    </xf>
    <xf numFmtId="0" fontId="72" fillId="16" borderId="30" xfId="0" applyFont="1" applyFill="1" applyBorder="1" applyAlignment="1">
      <alignment horizontal="center" vertical="center"/>
    </xf>
    <xf numFmtId="0" fontId="26" fillId="0" borderId="0" xfId="10" applyFont="1" applyAlignment="1">
      <alignment horizontal="center" wrapText="1"/>
    </xf>
    <xf numFmtId="0" fontId="51" fillId="8" borderId="1" xfId="0" applyFont="1" applyFill="1" applyBorder="1" applyAlignment="1">
      <alignment horizontal="center" vertical="top" wrapText="1"/>
    </xf>
    <xf numFmtId="0" fontId="0" fillId="8" borderId="1" xfId="0" applyFill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wrapText="1"/>
    </xf>
    <xf numFmtId="0" fontId="26" fillId="0" borderId="6" xfId="0" applyFont="1" applyBorder="1" applyAlignment="1">
      <alignment wrapText="1"/>
    </xf>
    <xf numFmtId="0" fontId="11" fillId="0" borderId="0" xfId="0" applyFont="1" applyAlignment="1">
      <alignment horizontal="center" textRotation="180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5" fillId="0" borderId="0" xfId="0" applyFont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2" fillId="0" borderId="0" xfId="10" applyFont="1" applyAlignment="1">
      <alignment horizontal="right"/>
    </xf>
    <xf numFmtId="0" fontId="11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</cellXfs>
  <cellStyles count="62">
    <cellStyle name="20% - 1. jelölőszín 2" xfId="12" xr:uid="{00000000-0005-0000-0000-000000000000}"/>
    <cellStyle name="20% - 2. jelölőszín 2" xfId="13" xr:uid="{00000000-0005-0000-0000-000001000000}"/>
    <cellStyle name="20% - 3. jelölőszín 2" xfId="14" xr:uid="{00000000-0005-0000-0000-000002000000}"/>
    <cellStyle name="20% - 4. jelölőszín 2" xfId="15" xr:uid="{00000000-0005-0000-0000-000003000000}"/>
    <cellStyle name="20% - 5. jelölőszín 2" xfId="16" xr:uid="{00000000-0005-0000-0000-000004000000}"/>
    <cellStyle name="20% - 6. jelölőszín 2" xfId="17" xr:uid="{00000000-0005-0000-0000-000005000000}"/>
    <cellStyle name="40% - 1. jelölőszín 2" xfId="18" xr:uid="{00000000-0005-0000-0000-000006000000}"/>
    <cellStyle name="40% - 2. jelölőszín 2" xfId="19" xr:uid="{00000000-0005-0000-0000-000007000000}"/>
    <cellStyle name="40% - 3. jelölőszín 2" xfId="20" xr:uid="{00000000-0005-0000-0000-000008000000}"/>
    <cellStyle name="40% - 4. jelölőszín 2" xfId="21" xr:uid="{00000000-0005-0000-0000-000009000000}"/>
    <cellStyle name="40% - 5. jelölőszín 2" xfId="22" xr:uid="{00000000-0005-0000-0000-00000A000000}"/>
    <cellStyle name="40% - 6. jelölőszín 2" xfId="23" xr:uid="{00000000-0005-0000-0000-00000B000000}"/>
    <cellStyle name="60% - 1. jelölőszín 2" xfId="24" xr:uid="{00000000-0005-0000-0000-00000C000000}"/>
    <cellStyle name="60% - 2. jelölőszín 2" xfId="25" xr:uid="{00000000-0005-0000-0000-00000D000000}"/>
    <cellStyle name="60% - 3. jelölőszín 2" xfId="26" xr:uid="{00000000-0005-0000-0000-00000E000000}"/>
    <cellStyle name="60% - 4. jelölőszín 2" xfId="27" xr:uid="{00000000-0005-0000-0000-00000F000000}"/>
    <cellStyle name="60% - 5. jelölőszín 2" xfId="28" xr:uid="{00000000-0005-0000-0000-000010000000}"/>
    <cellStyle name="60% - 6. jelölőszín 2" xfId="29" xr:uid="{00000000-0005-0000-0000-000011000000}"/>
    <cellStyle name="Bevitel 2" xfId="30" xr:uid="{00000000-0005-0000-0000-000012000000}"/>
    <cellStyle name="Cím 2" xfId="31" xr:uid="{00000000-0005-0000-0000-000013000000}"/>
    <cellStyle name="Címsor 1 2" xfId="32" xr:uid="{00000000-0005-0000-0000-000014000000}"/>
    <cellStyle name="Címsor 2 2" xfId="33" xr:uid="{00000000-0005-0000-0000-000015000000}"/>
    <cellStyle name="Címsor 3 2" xfId="34" xr:uid="{00000000-0005-0000-0000-000016000000}"/>
    <cellStyle name="Címsor 4 2" xfId="35" xr:uid="{00000000-0005-0000-0000-000017000000}"/>
    <cellStyle name="Ellenőrzőcella 2" xfId="36" xr:uid="{00000000-0005-0000-0000-000018000000}"/>
    <cellStyle name="Ezres" xfId="1" builtinId="3"/>
    <cellStyle name="Ezres 2" xfId="2" xr:uid="{00000000-0005-0000-0000-00001A000000}"/>
    <cellStyle name="Ezres 3" xfId="3" xr:uid="{00000000-0005-0000-0000-00001B000000}"/>
    <cellStyle name="Ezres 4" xfId="37" xr:uid="{00000000-0005-0000-0000-00001C000000}"/>
    <cellStyle name="Figyelmeztetés 2" xfId="38" xr:uid="{00000000-0005-0000-0000-00001D000000}"/>
    <cellStyle name="Hiperhivatkozás" xfId="4" xr:uid="{00000000-0005-0000-0000-00001E000000}"/>
    <cellStyle name="Hivatkozott cella 2" xfId="39" xr:uid="{00000000-0005-0000-0000-00001F000000}"/>
    <cellStyle name="Jegyzet 2" xfId="40" xr:uid="{00000000-0005-0000-0000-000020000000}"/>
    <cellStyle name="Jelölőszín (1) 2" xfId="41" xr:uid="{00000000-0005-0000-0000-000021000000}"/>
    <cellStyle name="Jelölőszín (2) 2" xfId="42" xr:uid="{00000000-0005-0000-0000-000022000000}"/>
    <cellStyle name="Jelölőszín (3) 2" xfId="43" xr:uid="{00000000-0005-0000-0000-000023000000}"/>
    <cellStyle name="Jelölőszín (4) 2" xfId="44" xr:uid="{00000000-0005-0000-0000-000024000000}"/>
    <cellStyle name="Jelölőszín (5) 2" xfId="45" xr:uid="{00000000-0005-0000-0000-000025000000}"/>
    <cellStyle name="Jelölőszín (6) 2" xfId="46" xr:uid="{00000000-0005-0000-0000-000026000000}"/>
    <cellStyle name="Jó 2" xfId="47" xr:uid="{00000000-0005-0000-0000-000027000000}"/>
    <cellStyle name="Kimenet 2" xfId="48" xr:uid="{00000000-0005-0000-0000-000028000000}"/>
    <cellStyle name="Magyarázó szöveg 2" xfId="49" xr:uid="{00000000-0005-0000-0000-000029000000}"/>
    <cellStyle name="Már látott hiperhivatkozás" xfId="5" xr:uid="{00000000-0005-0000-0000-00002A000000}"/>
    <cellStyle name="Normál" xfId="0" builtinId="0"/>
    <cellStyle name="Normál 2" xfId="7" xr:uid="{00000000-0005-0000-0000-00002C000000}"/>
    <cellStyle name="Normál 2 2" xfId="9" xr:uid="{00000000-0005-0000-0000-00002D000000}"/>
    <cellStyle name="Normál 2 2 2" xfId="51" xr:uid="{00000000-0005-0000-0000-00002E000000}"/>
    <cellStyle name="Normál 2 3" xfId="50" xr:uid="{00000000-0005-0000-0000-00002F000000}"/>
    <cellStyle name="Normál 3" xfId="8" xr:uid="{00000000-0005-0000-0000-000030000000}"/>
    <cellStyle name="Normál 3 2" xfId="53" xr:uid="{00000000-0005-0000-0000-000031000000}"/>
    <cellStyle name="Normál 3 2 2" xfId="54" xr:uid="{00000000-0005-0000-0000-000032000000}"/>
    <cellStyle name="Normál 3 3" xfId="52" xr:uid="{00000000-0005-0000-0000-000033000000}"/>
    <cellStyle name="Normál 4" xfId="10" xr:uid="{00000000-0005-0000-0000-000034000000}"/>
    <cellStyle name="Normál 4 2" xfId="11" xr:uid="{00000000-0005-0000-0000-000035000000}"/>
    <cellStyle name="Normál 5" xfId="55" xr:uid="{00000000-0005-0000-0000-000036000000}"/>
    <cellStyle name="Normál 6" xfId="61" xr:uid="{00000000-0005-0000-0000-000037000000}"/>
    <cellStyle name="Normal_KTRSZJ" xfId="56" xr:uid="{00000000-0005-0000-0000-000038000000}"/>
    <cellStyle name="Normál_KVRENMUNKA" xfId="6" xr:uid="{00000000-0005-0000-0000-000039000000}"/>
    <cellStyle name="Összesen 2" xfId="57" xr:uid="{00000000-0005-0000-0000-00003A000000}"/>
    <cellStyle name="Rossz 2" xfId="58" xr:uid="{00000000-0005-0000-0000-00003B000000}"/>
    <cellStyle name="Semleges 2" xfId="59" xr:uid="{00000000-0005-0000-0000-00003C000000}"/>
    <cellStyle name="Számítás 2" xfId="60" xr:uid="{00000000-0005-0000-0000-00003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riszti/2021/Ei.mod/REND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riszti/2021/Ei.mod/III.nev/Soly/Ei.mod._210930_So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/>
      <sheetData sheetId="1">
        <row r="1">
          <cell r="R1" t="str">
            <v>ben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>
        <row r="7">
          <cell r="M7" t="str">
            <v>Forintban!</v>
          </cell>
        </row>
      </sheetData>
      <sheetData sheetId="4"/>
      <sheetData sheetId="5"/>
      <sheetData sheetId="6"/>
      <sheetData sheetId="7">
        <row r="2">
          <cell r="I2" t="str">
            <v>Forintban!</v>
          </cell>
        </row>
      </sheetData>
      <sheetData sheetId="8">
        <row r="2">
          <cell r="I2" t="str">
            <v>Forintban!</v>
          </cell>
        </row>
      </sheetData>
      <sheetData sheetId="9"/>
      <sheetData sheetId="10">
        <row r="31">
          <cell r="F31" t="str">
            <v>Eddigi módosítások összege 2021-ben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.kiad."/>
      <sheetName val="Rovatonként"/>
      <sheetName val="Cofog"/>
      <sheetName val="Kotelezo"/>
      <sheetName val="Muk.merleg"/>
      <sheetName val="Felhalm.merleg"/>
      <sheetName val="Beruh.feluj."/>
      <sheetName val="Tartalek"/>
      <sheetName val="Letszam"/>
      <sheetName val="Ei.felh.ütem"/>
      <sheetName val="Tobb_eves"/>
      <sheetName val="3eves"/>
      <sheetName val="EU-NEM KELL"/>
    </sheetNames>
    <sheetDataSet>
      <sheetData sheetId="0" refreshError="1">
        <row r="112">
          <cell r="E112">
            <v>0</v>
          </cell>
        </row>
        <row r="126">
          <cell r="E12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40"/>
  <sheetViews>
    <sheetView view="pageBreakPreview" topLeftCell="A31" zoomScale="80" zoomScaleNormal="100" zoomScaleSheetLayoutView="80" workbookViewId="0">
      <selection activeCell="B9" sqref="B9"/>
    </sheetView>
  </sheetViews>
  <sheetFormatPr defaultRowHeight="12.75" x14ac:dyDescent="0.2"/>
  <cols>
    <col min="1" max="1" width="5" style="240" customWidth="1"/>
    <col min="2" max="2" width="65" customWidth="1"/>
    <col min="3" max="5" width="14" customWidth="1"/>
    <col min="6" max="6" width="17" hidden="1" customWidth="1"/>
  </cols>
  <sheetData>
    <row r="1" spans="1:6" ht="13.5" x14ac:dyDescent="0.2">
      <c r="A1" s="469" t="s">
        <v>871</v>
      </c>
      <c r="B1" s="469"/>
      <c r="C1" s="469"/>
      <c r="D1" s="469"/>
      <c r="E1" s="469"/>
    </row>
    <row r="3" spans="1:6" x14ac:dyDescent="0.2">
      <c r="A3" s="415" t="s">
        <v>869</v>
      </c>
      <c r="B3" s="415"/>
      <c r="C3" s="415"/>
      <c r="D3" s="415"/>
      <c r="E3" s="415"/>
    </row>
    <row r="4" spans="1:6" x14ac:dyDescent="0.2">
      <c r="A4" s="415"/>
      <c r="B4" s="415"/>
      <c r="C4" s="415"/>
      <c r="D4" s="415"/>
      <c r="E4" s="415"/>
    </row>
    <row r="5" spans="1:6" x14ac:dyDescent="0.2">
      <c r="A5" s="415"/>
      <c r="B5" s="415"/>
      <c r="C5" s="415"/>
      <c r="D5" s="415"/>
      <c r="E5" s="415"/>
    </row>
    <row r="7" spans="1:6" ht="40.5" customHeight="1" x14ac:dyDescent="0.2">
      <c r="A7" s="329" t="s">
        <v>280</v>
      </c>
      <c r="B7" s="329" t="s">
        <v>281</v>
      </c>
      <c r="C7" s="206" t="s">
        <v>100</v>
      </c>
      <c r="D7" s="206" t="s">
        <v>101</v>
      </c>
      <c r="E7" s="206" t="s">
        <v>760</v>
      </c>
      <c r="F7" s="225" t="s">
        <v>782</v>
      </c>
    </row>
    <row r="8" spans="1:6" s="241" customFormat="1" ht="20.100000000000001" customHeight="1" x14ac:dyDescent="0.2">
      <c r="A8" s="413" t="s">
        <v>282</v>
      </c>
      <c r="B8" s="326" t="s">
        <v>284</v>
      </c>
      <c r="C8" s="327"/>
      <c r="D8" s="327"/>
      <c r="E8" s="327"/>
      <c r="F8" s="328"/>
    </row>
    <row r="9" spans="1:6" s="241" customFormat="1" ht="20.100000000000001" customHeight="1" x14ac:dyDescent="0.2">
      <c r="A9" s="291" t="s">
        <v>3</v>
      </c>
      <c r="B9" s="292" t="s">
        <v>267</v>
      </c>
      <c r="C9" s="330">
        <v>21819594</v>
      </c>
      <c r="D9" s="330">
        <v>25045124</v>
      </c>
      <c r="E9" s="330">
        <v>25045124</v>
      </c>
      <c r="F9" s="328" t="s">
        <v>769</v>
      </c>
    </row>
    <row r="10" spans="1:6" s="241" customFormat="1" ht="20.100000000000001" customHeight="1" x14ac:dyDescent="0.2">
      <c r="A10" s="291" t="s">
        <v>4</v>
      </c>
      <c r="B10" s="292" t="s">
        <v>283</v>
      </c>
      <c r="C10" s="330">
        <v>1776212</v>
      </c>
      <c r="D10" s="330">
        <v>7727512</v>
      </c>
      <c r="E10" s="330">
        <v>7727512</v>
      </c>
      <c r="F10" s="328" t="s">
        <v>770</v>
      </c>
    </row>
    <row r="11" spans="1:6" s="241" customFormat="1" ht="20.100000000000001" customHeight="1" x14ac:dyDescent="0.2">
      <c r="A11" s="291" t="s">
        <v>5</v>
      </c>
      <c r="B11" s="292" t="s">
        <v>70</v>
      </c>
      <c r="C11" s="330">
        <v>5970000</v>
      </c>
      <c r="D11" s="330">
        <v>16745896</v>
      </c>
      <c r="E11" s="330">
        <v>16745896</v>
      </c>
      <c r="F11" s="328" t="s">
        <v>771</v>
      </c>
    </row>
    <row r="12" spans="1:6" s="241" customFormat="1" ht="20.100000000000001" customHeight="1" x14ac:dyDescent="0.2">
      <c r="A12" s="291" t="s">
        <v>6</v>
      </c>
      <c r="B12" s="292" t="s">
        <v>285</v>
      </c>
      <c r="C12" s="330">
        <v>4910936</v>
      </c>
      <c r="D12" s="330">
        <v>2725641</v>
      </c>
      <c r="E12" s="330">
        <v>2725641</v>
      </c>
      <c r="F12" s="328" t="s">
        <v>772</v>
      </c>
    </row>
    <row r="13" spans="1:6" s="241" customFormat="1" ht="20.100000000000001" customHeight="1" x14ac:dyDescent="0.2">
      <c r="A13" s="291" t="s">
        <v>7</v>
      </c>
      <c r="B13" s="292" t="s">
        <v>270</v>
      </c>
      <c r="C13" s="330">
        <v>13000000</v>
      </c>
      <c r="D13" s="330">
        <v>0</v>
      </c>
      <c r="E13" s="330">
        <v>0</v>
      </c>
      <c r="F13" s="328" t="s">
        <v>773</v>
      </c>
    </row>
    <row r="14" spans="1:6" s="241" customFormat="1" ht="20.100000000000001" customHeight="1" x14ac:dyDescent="0.2">
      <c r="A14" s="291" t="s">
        <v>8</v>
      </c>
      <c r="B14" s="292" t="s">
        <v>268</v>
      </c>
      <c r="C14" s="330">
        <v>180000</v>
      </c>
      <c r="D14" s="330">
        <v>680000</v>
      </c>
      <c r="E14" s="330">
        <v>680000</v>
      </c>
      <c r="F14" s="328" t="s">
        <v>774</v>
      </c>
    </row>
    <row r="15" spans="1:6" s="241" customFormat="1" ht="20.100000000000001" customHeight="1" x14ac:dyDescent="0.2">
      <c r="A15" s="291" t="s">
        <v>9</v>
      </c>
      <c r="B15" s="292" t="s">
        <v>286</v>
      </c>
      <c r="C15" s="330">
        <v>89324</v>
      </c>
      <c r="D15" s="330">
        <v>89324</v>
      </c>
      <c r="E15" s="330">
        <v>89324</v>
      </c>
      <c r="F15" s="328" t="s">
        <v>775</v>
      </c>
    </row>
    <row r="16" spans="1:6" s="249" customFormat="1" ht="20.100000000000001" customHeight="1" x14ac:dyDescent="0.2">
      <c r="A16" s="414"/>
      <c r="B16" s="331" t="s">
        <v>287</v>
      </c>
      <c r="C16" s="332">
        <f>SUM(C9:C15)</f>
        <v>47746066</v>
      </c>
      <c r="D16" s="332">
        <f>SUM(D9:D15)</f>
        <v>53013497</v>
      </c>
      <c r="E16" s="332">
        <f>SUM(E9:E15)</f>
        <v>53013497</v>
      </c>
      <c r="F16" s="333" t="s">
        <v>779</v>
      </c>
    </row>
    <row r="17" spans="1:6" s="241" customFormat="1" ht="20.100000000000001" customHeight="1" x14ac:dyDescent="0.2">
      <c r="A17" s="291" t="s">
        <v>10</v>
      </c>
      <c r="B17" s="292" t="s">
        <v>288</v>
      </c>
      <c r="C17" s="330">
        <v>25115751</v>
      </c>
      <c r="D17" s="330">
        <v>25151908</v>
      </c>
      <c r="E17" s="330">
        <v>25151908</v>
      </c>
      <c r="F17" s="328" t="s">
        <v>777</v>
      </c>
    </row>
    <row r="18" spans="1:6" s="241" customFormat="1" ht="20.100000000000001" customHeight="1" x14ac:dyDescent="0.2">
      <c r="A18" s="291" t="s">
        <v>11</v>
      </c>
      <c r="B18" s="292" t="s">
        <v>289</v>
      </c>
      <c r="C18" s="330">
        <v>0</v>
      </c>
      <c r="D18" s="330">
        <v>791652</v>
      </c>
      <c r="E18" s="330">
        <v>791652</v>
      </c>
      <c r="F18" s="328" t="s">
        <v>778</v>
      </c>
    </row>
    <row r="19" spans="1:6" s="241" customFormat="1" ht="20.100000000000001" customHeight="1" x14ac:dyDescent="0.2">
      <c r="A19" s="291" t="s">
        <v>12</v>
      </c>
      <c r="B19" s="52" t="s">
        <v>338</v>
      </c>
      <c r="C19" s="330"/>
      <c r="D19" s="330"/>
      <c r="E19" s="330"/>
      <c r="F19" s="328"/>
    </row>
    <row r="20" spans="1:6" s="241" customFormat="1" ht="20.100000000000001" customHeight="1" x14ac:dyDescent="0.2">
      <c r="A20" s="414"/>
      <c r="B20" s="331" t="s">
        <v>290</v>
      </c>
      <c r="C20" s="332">
        <f>SUM(C17:C19)</f>
        <v>25115751</v>
      </c>
      <c r="D20" s="332">
        <f>SUM(D17:D19)</f>
        <v>25943560</v>
      </c>
      <c r="E20" s="332">
        <f>SUM(E17:E19)</f>
        <v>25943560</v>
      </c>
      <c r="F20" s="333" t="s">
        <v>776</v>
      </c>
    </row>
    <row r="21" spans="1:6" s="241" customFormat="1" ht="12.75" customHeight="1" x14ac:dyDescent="0.2">
      <c r="A21" s="414"/>
      <c r="B21" s="331"/>
      <c r="C21" s="332"/>
      <c r="D21" s="332"/>
      <c r="E21" s="332"/>
      <c r="F21" s="328"/>
    </row>
    <row r="22" spans="1:6" s="241" customFormat="1" ht="20.100000000000001" customHeight="1" x14ac:dyDescent="0.2">
      <c r="A22" s="413"/>
      <c r="B22" s="326" t="s">
        <v>291</v>
      </c>
      <c r="C22" s="327">
        <f>C16+C20</f>
        <v>72861817</v>
      </c>
      <c r="D22" s="327">
        <f>D16+D20</f>
        <v>78957057</v>
      </c>
      <c r="E22" s="327">
        <f>E16+E20</f>
        <v>78957057</v>
      </c>
      <c r="F22" s="333" t="s">
        <v>780</v>
      </c>
    </row>
    <row r="23" spans="1:6" s="241" customFormat="1" ht="20.100000000000001" customHeight="1" x14ac:dyDescent="0.2">
      <c r="A23" s="291"/>
      <c r="B23" s="292"/>
      <c r="C23" s="330"/>
      <c r="D23" s="330"/>
      <c r="E23" s="330"/>
      <c r="F23" s="328"/>
    </row>
    <row r="24" spans="1:6" s="241" customFormat="1" ht="20.100000000000001" customHeight="1" x14ac:dyDescent="0.2">
      <c r="A24" s="413" t="s">
        <v>292</v>
      </c>
      <c r="B24" s="326" t="s">
        <v>293</v>
      </c>
      <c r="C24" s="327"/>
      <c r="D24" s="327"/>
      <c r="E24" s="327"/>
      <c r="F24" s="328"/>
    </row>
    <row r="25" spans="1:6" s="241" customFormat="1" ht="20.100000000000001" customHeight="1" x14ac:dyDescent="0.2">
      <c r="A25" s="291" t="s">
        <v>3</v>
      </c>
      <c r="B25" s="292" t="s">
        <v>26</v>
      </c>
      <c r="C25" s="334">
        <v>13615600</v>
      </c>
      <c r="D25" s="335">
        <v>18178238</v>
      </c>
      <c r="E25" s="335">
        <v>17661454</v>
      </c>
      <c r="F25" s="328" t="s">
        <v>761</v>
      </c>
    </row>
    <row r="26" spans="1:6" s="241" customFormat="1" ht="20.100000000000001" customHeight="1" x14ac:dyDescent="0.2">
      <c r="A26" s="291" t="s">
        <v>4</v>
      </c>
      <c r="B26" s="292" t="s">
        <v>294</v>
      </c>
      <c r="C26" s="336">
        <v>2108238</v>
      </c>
      <c r="D26" s="336">
        <v>2389595</v>
      </c>
      <c r="E26" s="336">
        <v>2389595</v>
      </c>
      <c r="F26" s="328" t="s">
        <v>765</v>
      </c>
    </row>
    <row r="27" spans="1:6" s="241" customFormat="1" ht="20.100000000000001" customHeight="1" x14ac:dyDescent="0.2">
      <c r="A27" s="291" t="s">
        <v>5</v>
      </c>
      <c r="B27" s="292" t="s">
        <v>295</v>
      </c>
      <c r="C27" s="337">
        <v>25293600</v>
      </c>
      <c r="D27" s="337">
        <v>21984728</v>
      </c>
      <c r="E27" s="337">
        <v>16427109</v>
      </c>
      <c r="F27" s="328" t="s">
        <v>762</v>
      </c>
    </row>
    <row r="28" spans="1:6" s="241" customFormat="1" ht="20.100000000000001" customHeight="1" x14ac:dyDescent="0.2">
      <c r="A28" s="291" t="s">
        <v>6</v>
      </c>
      <c r="B28" s="292" t="s">
        <v>80</v>
      </c>
      <c r="C28" s="337">
        <v>3010457</v>
      </c>
      <c r="D28" s="337">
        <v>3010457</v>
      </c>
      <c r="E28" s="337">
        <v>1375250</v>
      </c>
      <c r="F28" s="328" t="s">
        <v>768</v>
      </c>
    </row>
    <row r="29" spans="1:6" s="241" customFormat="1" ht="20.100000000000001" customHeight="1" x14ac:dyDescent="0.2">
      <c r="A29" s="291" t="s">
        <v>7</v>
      </c>
      <c r="B29" s="292" t="s">
        <v>81</v>
      </c>
      <c r="C29" s="337">
        <v>3465377</v>
      </c>
      <c r="D29" s="337">
        <v>7386546</v>
      </c>
      <c r="E29" s="337">
        <v>3804615</v>
      </c>
      <c r="F29" s="328" t="s">
        <v>766</v>
      </c>
    </row>
    <row r="30" spans="1:6" s="241" customFormat="1" ht="20.100000000000001" customHeight="1" x14ac:dyDescent="0.2">
      <c r="A30" s="291"/>
      <c r="B30" s="292" t="s">
        <v>479</v>
      </c>
      <c r="C30" s="330">
        <v>1592377</v>
      </c>
      <c r="D30" s="330">
        <v>3581931</v>
      </c>
      <c r="E30" s="330">
        <v>0</v>
      </c>
      <c r="F30" s="328" t="s">
        <v>783</v>
      </c>
    </row>
    <row r="31" spans="1:6" s="241" customFormat="1" ht="20.100000000000001" customHeight="1" x14ac:dyDescent="0.2">
      <c r="A31" s="291" t="s">
        <v>8</v>
      </c>
      <c r="B31" s="292" t="s">
        <v>91</v>
      </c>
      <c r="C31" s="335">
        <v>22018367</v>
      </c>
      <c r="D31" s="338">
        <v>16488646</v>
      </c>
      <c r="E31" s="338">
        <v>8197668</v>
      </c>
      <c r="F31" s="328" t="s">
        <v>763</v>
      </c>
    </row>
    <row r="32" spans="1:6" s="241" customFormat="1" ht="20.100000000000001" customHeight="1" x14ac:dyDescent="0.2">
      <c r="A32" s="291" t="s">
        <v>9</v>
      </c>
      <c r="B32" s="292" t="s">
        <v>83</v>
      </c>
      <c r="C32" s="336">
        <v>2540000</v>
      </c>
      <c r="D32" s="339">
        <v>8491304</v>
      </c>
      <c r="E32" s="339">
        <v>0</v>
      </c>
      <c r="F32" s="328" t="s">
        <v>764</v>
      </c>
    </row>
    <row r="33" spans="1:6" s="241" customFormat="1" ht="20.100000000000001" customHeight="1" x14ac:dyDescent="0.2">
      <c r="A33" s="291" t="s">
        <v>10</v>
      </c>
      <c r="B33" s="292" t="s">
        <v>296</v>
      </c>
      <c r="C33" s="330">
        <v>0</v>
      </c>
      <c r="D33" s="330">
        <v>89324</v>
      </c>
      <c r="E33" s="330">
        <v>89324</v>
      </c>
      <c r="F33" s="328" t="s">
        <v>767</v>
      </c>
    </row>
    <row r="34" spans="1:6" s="249" customFormat="1" ht="20.100000000000001" customHeight="1" x14ac:dyDescent="0.2">
      <c r="A34" s="414"/>
      <c r="B34" s="331" t="s">
        <v>297</v>
      </c>
      <c r="C34" s="332">
        <f>SUM(C25:C33)-C30</f>
        <v>72051639</v>
      </c>
      <c r="D34" s="332">
        <f>SUM(D25:D33)-D30</f>
        <v>78018838</v>
      </c>
      <c r="E34" s="332">
        <f t="shared" ref="E34" si="0">SUM(E25:E33)-E30</f>
        <v>49945015</v>
      </c>
      <c r="F34" s="333" t="s">
        <v>781</v>
      </c>
    </row>
    <row r="35" spans="1:6" s="241" customFormat="1" ht="20.100000000000001" customHeight="1" x14ac:dyDescent="0.2">
      <c r="A35" s="291" t="s">
        <v>11</v>
      </c>
      <c r="B35" s="292" t="s">
        <v>255</v>
      </c>
      <c r="C35" s="330">
        <v>810178</v>
      </c>
      <c r="D35" s="330">
        <v>938219</v>
      </c>
      <c r="E35" s="330">
        <v>938219</v>
      </c>
      <c r="F35" s="328" t="s">
        <v>784</v>
      </c>
    </row>
    <row r="36" spans="1:6" s="241" customFormat="1" ht="20.100000000000001" customHeight="1" x14ac:dyDescent="0.2">
      <c r="A36" s="291" t="s">
        <v>12</v>
      </c>
      <c r="B36" s="292" t="s">
        <v>303</v>
      </c>
      <c r="C36" s="330"/>
      <c r="D36" s="330"/>
      <c r="E36" s="330"/>
      <c r="F36" s="328"/>
    </row>
    <row r="37" spans="1:6" s="241" customFormat="1" ht="20.100000000000001" customHeight="1" x14ac:dyDescent="0.2">
      <c r="A37" s="414"/>
      <c r="B37" s="331" t="s">
        <v>298</v>
      </c>
      <c r="C37" s="332">
        <f>SUM(C35:C36)</f>
        <v>810178</v>
      </c>
      <c r="D37" s="332">
        <f>SUM(D35:D36)</f>
        <v>938219</v>
      </c>
      <c r="E37" s="332">
        <f>SUM(E35:E36)</f>
        <v>938219</v>
      </c>
      <c r="F37" s="333" t="s">
        <v>785</v>
      </c>
    </row>
    <row r="38" spans="1:6" s="241" customFormat="1" ht="12" customHeight="1" x14ac:dyDescent="0.2">
      <c r="A38" s="414"/>
      <c r="B38" s="331"/>
      <c r="C38" s="332"/>
      <c r="D38" s="332"/>
      <c r="E38" s="332"/>
      <c r="F38" s="328"/>
    </row>
    <row r="39" spans="1:6" s="241" customFormat="1" ht="20.100000000000001" customHeight="1" x14ac:dyDescent="0.2">
      <c r="A39" s="413"/>
      <c r="B39" s="326" t="s">
        <v>299</v>
      </c>
      <c r="C39" s="327">
        <f>C34+C37</f>
        <v>72861817</v>
      </c>
      <c r="D39" s="327">
        <f t="shared" ref="D39:E39" si="1">D34+D37</f>
        <v>78957057</v>
      </c>
      <c r="E39" s="327">
        <f t="shared" si="1"/>
        <v>50883234</v>
      </c>
      <c r="F39" s="333" t="s">
        <v>786</v>
      </c>
    </row>
    <row r="40" spans="1:6" s="241" customFormat="1" x14ac:dyDescent="0.2">
      <c r="A40" s="240"/>
    </row>
  </sheetData>
  <mergeCells count="4">
    <mergeCell ref="A3:E3"/>
    <mergeCell ref="A4:E4"/>
    <mergeCell ref="A5:E5"/>
    <mergeCell ref="A1:E1"/>
  </mergeCells>
  <pageMargins left="0.7" right="0.7" top="0.75" bottom="0.75" header="0.3" footer="0.3"/>
  <pageSetup paperSize="9" scale="87" fitToHeight="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U34"/>
  <sheetViews>
    <sheetView view="pageBreakPreview" zoomScale="60" zoomScaleNormal="100" workbookViewId="0">
      <selection sqref="A1:E1"/>
    </sheetView>
  </sheetViews>
  <sheetFormatPr defaultRowHeight="12.75" x14ac:dyDescent="0.2"/>
  <cols>
    <col min="1" max="1" width="9.5" customWidth="1"/>
    <col min="2" max="2" width="47.83203125" customWidth="1"/>
    <col min="3" max="3" width="19.83203125" customWidth="1"/>
    <col min="4" max="4" width="18.83203125" customWidth="1"/>
    <col min="5" max="5" width="19.6640625" customWidth="1"/>
    <col min="6" max="6" width="9.5" customWidth="1"/>
    <col min="7" max="7" width="29.33203125" hidden="1" customWidth="1"/>
    <col min="8" max="8" width="17.5" customWidth="1"/>
    <col min="9" max="9" width="16.5" customWidth="1"/>
    <col min="10" max="10" width="17.5" customWidth="1"/>
    <col min="11" max="11" width="9.5" customWidth="1"/>
    <col min="12" max="12" width="47.83203125" customWidth="1"/>
    <col min="13" max="13" width="19.5" customWidth="1"/>
    <col min="14" max="14" width="20" customWidth="1"/>
    <col min="15" max="15" width="17.83203125" customWidth="1"/>
    <col min="16" max="16" width="13.33203125" customWidth="1"/>
    <col min="17" max="17" width="9.33203125" customWidth="1"/>
    <col min="18" max="18" width="14.33203125" customWidth="1"/>
    <col min="19" max="21" width="13.83203125" customWidth="1"/>
    <col min="257" max="257" width="9.5" customWidth="1"/>
    <col min="258" max="258" width="47.83203125" customWidth="1"/>
    <col min="259" max="261" width="38.33203125" customWidth="1"/>
    <col min="513" max="513" width="9.5" customWidth="1"/>
    <col min="514" max="514" width="47.83203125" customWidth="1"/>
    <col min="515" max="517" width="38.33203125" customWidth="1"/>
    <col min="769" max="769" width="9.5" customWidth="1"/>
    <col min="770" max="770" width="47.83203125" customWidth="1"/>
    <col min="771" max="773" width="38.33203125" customWidth="1"/>
    <col min="1025" max="1025" width="9.5" customWidth="1"/>
    <col min="1026" max="1026" width="47.83203125" customWidth="1"/>
    <col min="1027" max="1029" width="38.33203125" customWidth="1"/>
    <col min="1281" max="1281" width="9.5" customWidth="1"/>
    <col min="1282" max="1282" width="47.83203125" customWidth="1"/>
    <col min="1283" max="1285" width="38.33203125" customWidth="1"/>
    <col min="1537" max="1537" width="9.5" customWidth="1"/>
    <col min="1538" max="1538" width="47.83203125" customWidth="1"/>
    <col min="1539" max="1541" width="38.33203125" customWidth="1"/>
    <col min="1793" max="1793" width="9.5" customWidth="1"/>
    <col min="1794" max="1794" width="47.83203125" customWidth="1"/>
    <col min="1795" max="1797" width="38.33203125" customWidth="1"/>
    <col min="2049" max="2049" width="9.5" customWidth="1"/>
    <col min="2050" max="2050" width="47.83203125" customWidth="1"/>
    <col min="2051" max="2053" width="38.33203125" customWidth="1"/>
    <col min="2305" max="2305" width="9.5" customWidth="1"/>
    <col min="2306" max="2306" width="47.83203125" customWidth="1"/>
    <col min="2307" max="2309" width="38.33203125" customWidth="1"/>
    <col min="2561" max="2561" width="9.5" customWidth="1"/>
    <col min="2562" max="2562" width="47.83203125" customWidth="1"/>
    <col min="2563" max="2565" width="38.33203125" customWidth="1"/>
    <col min="2817" max="2817" width="9.5" customWidth="1"/>
    <col min="2818" max="2818" width="47.83203125" customWidth="1"/>
    <col min="2819" max="2821" width="38.33203125" customWidth="1"/>
    <col min="3073" max="3073" width="9.5" customWidth="1"/>
    <col min="3074" max="3074" width="47.83203125" customWidth="1"/>
    <col min="3075" max="3077" width="38.33203125" customWidth="1"/>
    <col min="3329" max="3329" width="9.5" customWidth="1"/>
    <col min="3330" max="3330" width="47.83203125" customWidth="1"/>
    <col min="3331" max="3333" width="38.33203125" customWidth="1"/>
    <col min="3585" max="3585" width="9.5" customWidth="1"/>
    <col min="3586" max="3586" width="47.83203125" customWidth="1"/>
    <col min="3587" max="3589" width="38.33203125" customWidth="1"/>
    <col min="3841" max="3841" width="9.5" customWidth="1"/>
    <col min="3842" max="3842" width="47.83203125" customWidth="1"/>
    <col min="3843" max="3845" width="38.33203125" customWidth="1"/>
    <col min="4097" max="4097" width="9.5" customWidth="1"/>
    <col min="4098" max="4098" width="47.83203125" customWidth="1"/>
    <col min="4099" max="4101" width="38.33203125" customWidth="1"/>
    <col min="4353" max="4353" width="9.5" customWidth="1"/>
    <col min="4354" max="4354" width="47.83203125" customWidth="1"/>
    <col min="4355" max="4357" width="38.33203125" customWidth="1"/>
    <col min="4609" max="4609" width="9.5" customWidth="1"/>
    <col min="4610" max="4610" width="47.83203125" customWidth="1"/>
    <col min="4611" max="4613" width="38.33203125" customWidth="1"/>
    <col min="4865" max="4865" width="9.5" customWidth="1"/>
    <col min="4866" max="4866" width="47.83203125" customWidth="1"/>
    <col min="4867" max="4869" width="38.33203125" customWidth="1"/>
    <col min="5121" max="5121" width="9.5" customWidth="1"/>
    <col min="5122" max="5122" width="47.83203125" customWidth="1"/>
    <col min="5123" max="5125" width="38.33203125" customWidth="1"/>
    <col min="5377" max="5377" width="9.5" customWidth="1"/>
    <col min="5378" max="5378" width="47.83203125" customWidth="1"/>
    <col min="5379" max="5381" width="38.33203125" customWidth="1"/>
    <col min="5633" max="5633" width="9.5" customWidth="1"/>
    <col min="5634" max="5634" width="47.83203125" customWidth="1"/>
    <col min="5635" max="5637" width="38.33203125" customWidth="1"/>
    <col min="5889" max="5889" width="9.5" customWidth="1"/>
    <col min="5890" max="5890" width="47.83203125" customWidth="1"/>
    <col min="5891" max="5893" width="38.33203125" customWidth="1"/>
    <col min="6145" max="6145" width="9.5" customWidth="1"/>
    <col min="6146" max="6146" width="47.83203125" customWidth="1"/>
    <col min="6147" max="6149" width="38.33203125" customWidth="1"/>
    <col min="6401" max="6401" width="9.5" customWidth="1"/>
    <col min="6402" max="6402" width="47.83203125" customWidth="1"/>
    <col min="6403" max="6405" width="38.33203125" customWidth="1"/>
    <col min="6657" max="6657" width="9.5" customWidth="1"/>
    <col min="6658" max="6658" width="47.83203125" customWidth="1"/>
    <col min="6659" max="6661" width="38.33203125" customWidth="1"/>
    <col min="6913" max="6913" width="9.5" customWidth="1"/>
    <col min="6914" max="6914" width="47.83203125" customWidth="1"/>
    <col min="6915" max="6917" width="38.33203125" customWidth="1"/>
    <col min="7169" max="7169" width="9.5" customWidth="1"/>
    <col min="7170" max="7170" width="47.83203125" customWidth="1"/>
    <col min="7171" max="7173" width="38.33203125" customWidth="1"/>
    <col min="7425" max="7425" width="9.5" customWidth="1"/>
    <col min="7426" max="7426" width="47.83203125" customWidth="1"/>
    <col min="7427" max="7429" width="38.33203125" customWidth="1"/>
    <col min="7681" max="7681" width="9.5" customWidth="1"/>
    <col min="7682" max="7682" width="47.83203125" customWidth="1"/>
    <col min="7683" max="7685" width="38.33203125" customWidth="1"/>
    <col min="7937" max="7937" width="9.5" customWidth="1"/>
    <col min="7938" max="7938" width="47.83203125" customWidth="1"/>
    <col min="7939" max="7941" width="38.33203125" customWidth="1"/>
    <col min="8193" max="8193" width="9.5" customWidth="1"/>
    <col min="8194" max="8194" width="47.83203125" customWidth="1"/>
    <col min="8195" max="8197" width="38.33203125" customWidth="1"/>
    <col min="8449" max="8449" width="9.5" customWidth="1"/>
    <col min="8450" max="8450" width="47.83203125" customWidth="1"/>
    <col min="8451" max="8453" width="38.33203125" customWidth="1"/>
    <col min="8705" max="8705" width="9.5" customWidth="1"/>
    <col min="8706" max="8706" width="47.83203125" customWidth="1"/>
    <col min="8707" max="8709" width="38.33203125" customWidth="1"/>
    <col min="8961" max="8961" width="9.5" customWidth="1"/>
    <col min="8962" max="8962" width="47.83203125" customWidth="1"/>
    <col min="8963" max="8965" width="38.33203125" customWidth="1"/>
    <col min="9217" max="9217" width="9.5" customWidth="1"/>
    <col min="9218" max="9218" width="47.83203125" customWidth="1"/>
    <col min="9219" max="9221" width="38.33203125" customWidth="1"/>
    <col min="9473" max="9473" width="9.5" customWidth="1"/>
    <col min="9474" max="9474" width="47.83203125" customWidth="1"/>
    <col min="9475" max="9477" width="38.33203125" customWidth="1"/>
    <col min="9729" max="9729" width="9.5" customWidth="1"/>
    <col min="9730" max="9730" width="47.83203125" customWidth="1"/>
    <col min="9731" max="9733" width="38.33203125" customWidth="1"/>
    <col min="9985" max="9985" width="9.5" customWidth="1"/>
    <col min="9986" max="9986" width="47.83203125" customWidth="1"/>
    <col min="9987" max="9989" width="38.33203125" customWidth="1"/>
    <col min="10241" max="10241" width="9.5" customWidth="1"/>
    <col min="10242" max="10242" width="47.83203125" customWidth="1"/>
    <col min="10243" max="10245" width="38.33203125" customWidth="1"/>
    <col min="10497" max="10497" width="9.5" customWidth="1"/>
    <col min="10498" max="10498" width="47.83203125" customWidth="1"/>
    <col min="10499" max="10501" width="38.33203125" customWidth="1"/>
    <col min="10753" max="10753" width="9.5" customWidth="1"/>
    <col min="10754" max="10754" width="47.83203125" customWidth="1"/>
    <col min="10755" max="10757" width="38.33203125" customWidth="1"/>
    <col min="11009" max="11009" width="9.5" customWidth="1"/>
    <col min="11010" max="11010" width="47.83203125" customWidth="1"/>
    <col min="11011" max="11013" width="38.33203125" customWidth="1"/>
    <col min="11265" max="11265" width="9.5" customWidth="1"/>
    <col min="11266" max="11266" width="47.83203125" customWidth="1"/>
    <col min="11267" max="11269" width="38.33203125" customWidth="1"/>
    <col min="11521" max="11521" width="9.5" customWidth="1"/>
    <col min="11522" max="11522" width="47.83203125" customWidth="1"/>
    <col min="11523" max="11525" width="38.33203125" customWidth="1"/>
    <col min="11777" max="11777" width="9.5" customWidth="1"/>
    <col min="11778" max="11778" width="47.83203125" customWidth="1"/>
    <col min="11779" max="11781" width="38.33203125" customWidth="1"/>
    <col min="12033" max="12033" width="9.5" customWidth="1"/>
    <col min="12034" max="12034" width="47.83203125" customWidth="1"/>
    <col min="12035" max="12037" width="38.33203125" customWidth="1"/>
    <col min="12289" max="12289" width="9.5" customWidth="1"/>
    <col min="12290" max="12290" width="47.83203125" customWidth="1"/>
    <col min="12291" max="12293" width="38.33203125" customWidth="1"/>
    <col min="12545" max="12545" width="9.5" customWidth="1"/>
    <col min="12546" max="12546" width="47.83203125" customWidth="1"/>
    <col min="12547" max="12549" width="38.33203125" customWidth="1"/>
    <col min="12801" max="12801" width="9.5" customWidth="1"/>
    <col min="12802" max="12802" width="47.83203125" customWidth="1"/>
    <col min="12803" max="12805" width="38.33203125" customWidth="1"/>
    <col min="13057" max="13057" width="9.5" customWidth="1"/>
    <col min="13058" max="13058" width="47.83203125" customWidth="1"/>
    <col min="13059" max="13061" width="38.33203125" customWidth="1"/>
    <col min="13313" max="13313" width="9.5" customWidth="1"/>
    <col min="13314" max="13314" width="47.83203125" customWidth="1"/>
    <col min="13315" max="13317" width="38.33203125" customWidth="1"/>
    <col min="13569" max="13569" width="9.5" customWidth="1"/>
    <col min="13570" max="13570" width="47.83203125" customWidth="1"/>
    <col min="13571" max="13573" width="38.33203125" customWidth="1"/>
    <col min="13825" max="13825" width="9.5" customWidth="1"/>
    <col min="13826" max="13826" width="47.83203125" customWidth="1"/>
    <col min="13827" max="13829" width="38.33203125" customWidth="1"/>
    <col min="14081" max="14081" width="9.5" customWidth="1"/>
    <col min="14082" max="14082" width="47.83203125" customWidth="1"/>
    <col min="14083" max="14085" width="38.33203125" customWidth="1"/>
    <col min="14337" max="14337" width="9.5" customWidth="1"/>
    <col min="14338" max="14338" width="47.83203125" customWidth="1"/>
    <col min="14339" max="14341" width="38.33203125" customWidth="1"/>
    <col min="14593" max="14593" width="9.5" customWidth="1"/>
    <col min="14594" max="14594" width="47.83203125" customWidth="1"/>
    <col min="14595" max="14597" width="38.33203125" customWidth="1"/>
    <col min="14849" max="14849" width="9.5" customWidth="1"/>
    <col min="14850" max="14850" width="47.83203125" customWidth="1"/>
    <col min="14851" max="14853" width="38.33203125" customWidth="1"/>
    <col min="15105" max="15105" width="9.5" customWidth="1"/>
    <col min="15106" max="15106" width="47.83203125" customWidth="1"/>
    <col min="15107" max="15109" width="38.33203125" customWidth="1"/>
    <col min="15361" max="15361" width="9.5" customWidth="1"/>
    <col min="15362" max="15362" width="47.83203125" customWidth="1"/>
    <col min="15363" max="15365" width="38.33203125" customWidth="1"/>
    <col min="15617" max="15617" width="9.5" customWidth="1"/>
    <col min="15618" max="15618" width="47.83203125" customWidth="1"/>
    <col min="15619" max="15621" width="38.33203125" customWidth="1"/>
    <col min="15873" max="15873" width="9.5" customWidth="1"/>
    <col min="15874" max="15874" width="47.83203125" customWidth="1"/>
    <col min="15875" max="15877" width="38.33203125" customWidth="1"/>
    <col min="16129" max="16129" width="9.5" customWidth="1"/>
    <col min="16130" max="16130" width="47.83203125" customWidth="1"/>
    <col min="16131" max="16133" width="38.33203125" customWidth="1"/>
  </cols>
  <sheetData>
    <row r="1" spans="1:21" x14ac:dyDescent="0.2">
      <c r="A1" s="473" t="s">
        <v>880</v>
      </c>
      <c r="B1" s="473"/>
      <c r="C1" s="473"/>
      <c r="D1" s="473"/>
      <c r="E1" s="473"/>
    </row>
    <row r="3" spans="1:21" ht="15.75" x14ac:dyDescent="0.25">
      <c r="A3" s="451" t="s">
        <v>827</v>
      </c>
      <c r="B3" s="451"/>
      <c r="C3" s="451"/>
      <c r="D3" s="451"/>
      <c r="E3" s="451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15.75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ht="25.5" customHeight="1" x14ac:dyDescent="0.2">
      <c r="A5" s="449" t="s">
        <v>647</v>
      </c>
      <c r="B5" s="450"/>
      <c r="C5" s="450"/>
      <c r="D5" s="450"/>
      <c r="E5" s="450"/>
    </row>
    <row r="6" spans="1:21" ht="30" x14ac:dyDescent="0.2">
      <c r="A6" s="129" t="s">
        <v>623</v>
      </c>
      <c r="B6" s="129" t="s">
        <v>25</v>
      </c>
      <c r="C6" s="129" t="s">
        <v>350</v>
      </c>
      <c r="D6" s="129" t="s">
        <v>351</v>
      </c>
      <c r="E6" s="129" t="s">
        <v>352</v>
      </c>
      <c r="G6" s="237" t="s">
        <v>826</v>
      </c>
    </row>
    <row r="7" spans="1:21" ht="15" x14ac:dyDescent="0.2">
      <c r="A7" s="129">
        <v>1</v>
      </c>
      <c r="B7" s="129">
        <v>2</v>
      </c>
      <c r="C7" s="129">
        <v>3</v>
      </c>
      <c r="D7" s="129">
        <v>4</v>
      </c>
      <c r="E7" s="129">
        <v>5</v>
      </c>
    </row>
    <row r="8" spans="1:21" s="241" customFormat="1" ht="27.95" customHeight="1" x14ac:dyDescent="0.2">
      <c r="A8" s="197" t="s">
        <v>16</v>
      </c>
      <c r="B8" s="198" t="s">
        <v>444</v>
      </c>
      <c r="C8" s="199">
        <v>11413016</v>
      </c>
      <c r="D8" s="199">
        <v>0</v>
      </c>
      <c r="E8" s="199">
        <v>21036564</v>
      </c>
    </row>
    <row r="9" spans="1:21" s="241" customFormat="1" ht="27.95" customHeight="1" x14ac:dyDescent="0.2">
      <c r="A9" s="197" t="s">
        <v>21</v>
      </c>
      <c r="B9" s="198" t="s">
        <v>445</v>
      </c>
      <c r="C9" s="199">
        <v>1021878</v>
      </c>
      <c r="D9" s="199">
        <v>0</v>
      </c>
      <c r="E9" s="199">
        <v>244700</v>
      </c>
    </row>
    <row r="10" spans="1:21" s="241" customFormat="1" ht="27.95" customHeight="1" x14ac:dyDescent="0.2">
      <c r="A10" s="200" t="s">
        <v>23</v>
      </c>
      <c r="B10" s="201" t="s">
        <v>446</v>
      </c>
      <c r="C10" s="202">
        <v>12434894</v>
      </c>
      <c r="D10" s="202">
        <v>0</v>
      </c>
      <c r="E10" s="202">
        <v>21281264</v>
      </c>
    </row>
    <row r="11" spans="1:21" s="241" customFormat="1" ht="27.95" customHeight="1" x14ac:dyDescent="0.2">
      <c r="A11" s="197" t="s">
        <v>379</v>
      </c>
      <c r="B11" s="198" t="s">
        <v>447</v>
      </c>
      <c r="C11" s="199">
        <v>20227671</v>
      </c>
      <c r="D11" s="199">
        <v>0</v>
      </c>
      <c r="E11" s="199">
        <v>21448732</v>
      </c>
    </row>
    <row r="12" spans="1:21" s="241" customFormat="1" ht="27.95" customHeight="1" x14ac:dyDescent="0.2">
      <c r="A12" s="197" t="s">
        <v>380</v>
      </c>
      <c r="B12" s="198" t="s">
        <v>448</v>
      </c>
      <c r="C12" s="199">
        <v>3622125</v>
      </c>
      <c r="D12" s="199">
        <v>0</v>
      </c>
      <c r="E12" s="199">
        <v>4276392</v>
      </c>
    </row>
    <row r="13" spans="1:21" s="241" customFormat="1" ht="27.95" customHeight="1" x14ac:dyDescent="0.2">
      <c r="A13" s="197" t="s">
        <v>381</v>
      </c>
      <c r="B13" s="198" t="s">
        <v>449</v>
      </c>
      <c r="C13" s="199">
        <v>3115248</v>
      </c>
      <c r="D13" s="199">
        <v>0</v>
      </c>
      <c r="E13" s="199">
        <v>17900976</v>
      </c>
    </row>
    <row r="14" spans="1:21" s="241" customFormat="1" ht="27.95" customHeight="1" x14ac:dyDescent="0.2">
      <c r="A14" s="197" t="s">
        <v>383</v>
      </c>
      <c r="B14" s="198" t="s">
        <v>450</v>
      </c>
      <c r="C14" s="199">
        <v>40875780</v>
      </c>
      <c r="D14" s="199">
        <v>0</v>
      </c>
      <c r="E14" s="199">
        <v>6274371</v>
      </c>
    </row>
    <row r="15" spans="1:21" s="241" customFormat="1" ht="27.95" customHeight="1" x14ac:dyDescent="0.2">
      <c r="A15" s="200" t="s">
        <v>384</v>
      </c>
      <c r="B15" s="201" t="s">
        <v>451</v>
      </c>
      <c r="C15" s="202">
        <v>67840824</v>
      </c>
      <c r="D15" s="202">
        <v>0</v>
      </c>
      <c r="E15" s="202">
        <v>49900471</v>
      </c>
    </row>
    <row r="16" spans="1:21" s="241" customFormat="1" ht="27.95" customHeight="1" x14ac:dyDescent="0.2">
      <c r="A16" s="197" t="s">
        <v>385</v>
      </c>
      <c r="B16" s="198" t="s">
        <v>452</v>
      </c>
      <c r="C16" s="199">
        <v>2894096</v>
      </c>
      <c r="D16" s="199">
        <v>0</v>
      </c>
      <c r="E16" s="199">
        <v>1757841</v>
      </c>
    </row>
    <row r="17" spans="1:5" s="241" customFormat="1" ht="27.95" customHeight="1" x14ac:dyDescent="0.2">
      <c r="A17" s="197" t="s">
        <v>386</v>
      </c>
      <c r="B17" s="198" t="s">
        <v>453</v>
      </c>
      <c r="C17" s="199">
        <v>11582962</v>
      </c>
      <c r="D17" s="199">
        <v>0</v>
      </c>
      <c r="E17" s="199">
        <v>10671832</v>
      </c>
    </row>
    <row r="18" spans="1:5" s="241" customFormat="1" ht="27.95" customHeight="1" x14ac:dyDescent="0.2">
      <c r="A18" s="197" t="s">
        <v>388</v>
      </c>
      <c r="B18" s="198" t="s">
        <v>738</v>
      </c>
      <c r="C18" s="199">
        <v>187906</v>
      </c>
      <c r="D18" s="199">
        <v>0</v>
      </c>
      <c r="E18" s="199">
        <v>117385</v>
      </c>
    </row>
    <row r="19" spans="1:5" s="241" customFormat="1" ht="27.95" customHeight="1" x14ac:dyDescent="0.2">
      <c r="A19" s="200" t="s">
        <v>389</v>
      </c>
      <c r="B19" s="201" t="s">
        <v>454</v>
      </c>
      <c r="C19" s="202">
        <v>14664964</v>
      </c>
      <c r="D19" s="202">
        <v>0</v>
      </c>
      <c r="E19" s="202">
        <v>12547058</v>
      </c>
    </row>
    <row r="20" spans="1:5" s="241" customFormat="1" ht="27.95" customHeight="1" x14ac:dyDescent="0.2">
      <c r="A20" s="197" t="s">
        <v>390</v>
      </c>
      <c r="B20" s="198" t="s">
        <v>455</v>
      </c>
      <c r="C20" s="199">
        <v>9394839</v>
      </c>
      <c r="D20" s="199">
        <v>0</v>
      </c>
      <c r="E20" s="199">
        <v>9793383</v>
      </c>
    </row>
    <row r="21" spans="1:5" s="241" customFormat="1" ht="27.95" customHeight="1" x14ac:dyDescent="0.2">
      <c r="A21" s="197" t="s">
        <v>391</v>
      </c>
      <c r="B21" s="198" t="s">
        <v>456</v>
      </c>
      <c r="C21" s="199">
        <v>7397470</v>
      </c>
      <c r="D21" s="199">
        <v>0</v>
      </c>
      <c r="E21" s="199">
        <v>9028388</v>
      </c>
    </row>
    <row r="22" spans="1:5" s="241" customFormat="1" ht="27.95" customHeight="1" x14ac:dyDescent="0.2">
      <c r="A22" s="197" t="s">
        <v>392</v>
      </c>
      <c r="B22" s="198" t="s">
        <v>457</v>
      </c>
      <c r="C22" s="199">
        <v>2385683</v>
      </c>
      <c r="D22" s="199">
        <v>0</v>
      </c>
      <c r="E22" s="199">
        <v>2656797</v>
      </c>
    </row>
    <row r="23" spans="1:5" s="241" customFormat="1" ht="27.95" customHeight="1" x14ac:dyDescent="0.2">
      <c r="A23" s="200" t="s">
        <v>393</v>
      </c>
      <c r="B23" s="201" t="s">
        <v>458</v>
      </c>
      <c r="C23" s="202">
        <v>19177992</v>
      </c>
      <c r="D23" s="202">
        <v>0</v>
      </c>
      <c r="E23" s="202">
        <v>21478568</v>
      </c>
    </row>
    <row r="24" spans="1:5" s="241" customFormat="1" ht="27.95" customHeight="1" x14ac:dyDescent="0.2">
      <c r="A24" s="200" t="s">
        <v>394</v>
      </c>
      <c r="B24" s="201" t="s">
        <v>459</v>
      </c>
      <c r="C24" s="202">
        <v>14008714</v>
      </c>
      <c r="D24" s="202">
        <v>0</v>
      </c>
      <c r="E24" s="202">
        <v>9431252</v>
      </c>
    </row>
    <row r="25" spans="1:5" s="241" customFormat="1" ht="27.95" customHeight="1" x14ac:dyDescent="0.2">
      <c r="A25" s="200" t="s">
        <v>395</v>
      </c>
      <c r="B25" s="201" t="s">
        <v>460</v>
      </c>
      <c r="C25" s="202">
        <v>44507948</v>
      </c>
      <c r="D25" s="202">
        <v>0</v>
      </c>
      <c r="E25" s="202">
        <v>19896868</v>
      </c>
    </row>
    <row r="26" spans="1:5" s="241" customFormat="1" ht="27.95" customHeight="1" x14ac:dyDescent="0.2">
      <c r="A26" s="200" t="s">
        <v>396</v>
      </c>
      <c r="B26" s="201" t="s">
        <v>461</v>
      </c>
      <c r="C26" s="202">
        <v>-12083900</v>
      </c>
      <c r="D26" s="202">
        <v>0</v>
      </c>
      <c r="E26" s="202">
        <v>7827989</v>
      </c>
    </row>
    <row r="27" spans="1:5" s="241" customFormat="1" ht="27.95" customHeight="1" x14ac:dyDescent="0.2">
      <c r="A27" s="197" t="s">
        <v>354</v>
      </c>
      <c r="B27" s="198" t="s">
        <v>462</v>
      </c>
      <c r="C27" s="199">
        <v>26</v>
      </c>
      <c r="D27" s="199">
        <v>0</v>
      </c>
      <c r="E27" s="199">
        <v>18</v>
      </c>
    </row>
    <row r="28" spans="1:5" s="241" customFormat="1" ht="27.95" customHeight="1" x14ac:dyDescent="0.2">
      <c r="A28" s="200" t="s">
        <v>398</v>
      </c>
      <c r="B28" s="201" t="s">
        <v>463</v>
      </c>
      <c r="C28" s="202">
        <v>26</v>
      </c>
      <c r="D28" s="202">
        <v>0</v>
      </c>
      <c r="E28" s="202">
        <v>18</v>
      </c>
    </row>
    <row r="29" spans="1:5" s="241" customFormat="1" ht="27.95" customHeight="1" x14ac:dyDescent="0.2">
      <c r="A29" s="197" t="s">
        <v>399</v>
      </c>
      <c r="B29" s="198" t="s">
        <v>648</v>
      </c>
      <c r="C29" s="199">
        <v>670000</v>
      </c>
      <c r="D29" s="199">
        <v>0</v>
      </c>
      <c r="E29" s="199">
        <v>0</v>
      </c>
    </row>
    <row r="30" spans="1:5" s="241" customFormat="1" ht="27.95" customHeight="1" x14ac:dyDescent="0.2">
      <c r="A30" s="197" t="s">
        <v>400</v>
      </c>
      <c r="B30" s="198" t="s">
        <v>464</v>
      </c>
      <c r="C30" s="199">
        <v>348482</v>
      </c>
      <c r="D30" s="199">
        <v>0</v>
      </c>
      <c r="E30" s="199">
        <v>314207</v>
      </c>
    </row>
    <row r="31" spans="1:5" s="241" customFormat="1" ht="27.95" customHeight="1" x14ac:dyDescent="0.2">
      <c r="A31" s="200" t="s">
        <v>401</v>
      </c>
      <c r="B31" s="201" t="s">
        <v>465</v>
      </c>
      <c r="C31" s="202">
        <v>1018482</v>
      </c>
      <c r="D31" s="202">
        <v>0</v>
      </c>
      <c r="E31" s="202">
        <v>314207</v>
      </c>
    </row>
    <row r="32" spans="1:5" s="241" customFormat="1" ht="27.95" customHeight="1" x14ac:dyDescent="0.2">
      <c r="A32" s="200" t="s">
        <v>402</v>
      </c>
      <c r="B32" s="201" t="s">
        <v>466</v>
      </c>
      <c r="C32" s="202">
        <v>-1018456</v>
      </c>
      <c r="D32" s="202">
        <v>0</v>
      </c>
      <c r="E32" s="202">
        <v>-314189</v>
      </c>
    </row>
    <row r="33" spans="1:5" s="241" customFormat="1" ht="27.95" customHeight="1" x14ac:dyDescent="0.2">
      <c r="A33" s="200" t="s">
        <v>403</v>
      </c>
      <c r="B33" s="201" t="s">
        <v>467</v>
      </c>
      <c r="C33" s="202">
        <v>-13102356</v>
      </c>
      <c r="D33" s="202">
        <v>0</v>
      </c>
      <c r="E33" s="202">
        <v>7513800</v>
      </c>
    </row>
    <row r="34" spans="1:5" x14ac:dyDescent="0.2">
      <c r="A34" s="139"/>
      <c r="B34" s="139"/>
      <c r="C34" s="139"/>
      <c r="D34" s="139"/>
      <c r="E34" s="139"/>
    </row>
  </sheetData>
  <mergeCells count="3">
    <mergeCell ref="A3:E3"/>
    <mergeCell ref="A5:E5"/>
    <mergeCell ref="A1:E1"/>
  </mergeCells>
  <pageMargins left="0.7" right="0.7" top="0.75" bottom="0.75" header="0.3" footer="0.3"/>
  <pageSetup paperSize="9" scale="84" fitToHeight="0" orientation="portrait" r:id="rId1"/>
  <headerFooter>
    <oddFooter>&amp;C&amp;P</oddFooter>
  </headerFooter>
  <colBreaks count="1" manualBreakCount="1"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E22"/>
  <sheetViews>
    <sheetView view="pageBreakPreview" zoomScale="60" zoomScaleNormal="100" workbookViewId="0">
      <selection sqref="A1:C1"/>
    </sheetView>
  </sheetViews>
  <sheetFormatPr defaultRowHeight="15.75" x14ac:dyDescent="0.25"/>
  <cols>
    <col min="1" max="1" width="11.1640625" style="56" customWidth="1"/>
    <col min="2" max="2" width="47.6640625" style="56" customWidth="1"/>
    <col min="3" max="3" width="38.6640625" style="56" customWidth="1"/>
    <col min="4" max="4" width="9.33203125" style="56"/>
    <col min="5" max="5" width="25.83203125" style="56" hidden="1" customWidth="1"/>
    <col min="6" max="16384" width="9.33203125" style="56"/>
  </cols>
  <sheetData>
    <row r="1" spans="1:5" x14ac:dyDescent="0.25">
      <c r="A1" s="474" t="s">
        <v>881</v>
      </c>
      <c r="B1" s="474"/>
      <c r="C1" s="474"/>
    </row>
    <row r="3" spans="1:5" x14ac:dyDescent="0.25">
      <c r="A3" s="451" t="s">
        <v>468</v>
      </c>
      <c r="B3" s="451"/>
      <c r="C3" s="451"/>
    </row>
    <row r="5" spans="1:5" ht="44.25" customHeight="1" x14ac:dyDescent="0.25">
      <c r="A5" s="188" t="s">
        <v>623</v>
      </c>
      <c r="B5" s="188" t="s">
        <v>25</v>
      </c>
      <c r="C5" s="188" t="s">
        <v>725</v>
      </c>
      <c r="E5" s="238" t="s">
        <v>835</v>
      </c>
    </row>
    <row r="6" spans="1:5" x14ac:dyDescent="0.25">
      <c r="A6" s="188">
        <v>1</v>
      </c>
      <c r="B6" s="188">
        <v>2</v>
      </c>
      <c r="C6" s="188">
        <v>3</v>
      </c>
    </row>
    <row r="7" spans="1:5" ht="25.5" x14ac:dyDescent="0.25">
      <c r="A7" s="189" t="s">
        <v>16</v>
      </c>
      <c r="B7" s="190" t="s">
        <v>726</v>
      </c>
      <c r="C7" s="191">
        <v>25315585</v>
      </c>
    </row>
    <row r="8" spans="1:5" x14ac:dyDescent="0.25">
      <c r="A8" s="192" t="s">
        <v>21</v>
      </c>
      <c r="B8" s="193" t="s">
        <v>727</v>
      </c>
      <c r="C8" s="194">
        <v>229825</v>
      </c>
    </row>
    <row r="9" spans="1:5" ht="25.5" x14ac:dyDescent="0.25">
      <c r="A9" s="192" t="s">
        <v>22</v>
      </c>
      <c r="B9" s="193" t="s">
        <v>828</v>
      </c>
      <c r="C9" s="194">
        <v>25085760</v>
      </c>
    </row>
    <row r="10" spans="1:5" ht="38.25" x14ac:dyDescent="0.25">
      <c r="A10" s="189" t="s">
        <v>23</v>
      </c>
      <c r="B10" s="190" t="s">
        <v>829</v>
      </c>
      <c r="C10" s="191">
        <v>-1490088</v>
      </c>
    </row>
    <row r="11" spans="1:5" s="57" customFormat="1" ht="25.5" x14ac:dyDescent="0.25">
      <c r="A11" s="192" t="s">
        <v>24</v>
      </c>
      <c r="B11" s="193" t="s">
        <v>728</v>
      </c>
      <c r="C11" s="194">
        <v>-50883234</v>
      </c>
    </row>
    <row r="12" spans="1:5" ht="25.5" x14ac:dyDescent="0.25">
      <c r="A12" s="192" t="s">
        <v>377</v>
      </c>
      <c r="B12" s="193" t="s">
        <v>729</v>
      </c>
      <c r="C12" s="194">
        <v>78957057</v>
      </c>
    </row>
    <row r="13" spans="1:5" ht="38.25" x14ac:dyDescent="0.25">
      <c r="A13" s="192" t="s">
        <v>378</v>
      </c>
      <c r="B13" s="193" t="s">
        <v>730</v>
      </c>
      <c r="C13" s="194">
        <v>-25151908</v>
      </c>
    </row>
    <row r="14" spans="1:5" ht="38.25" x14ac:dyDescent="0.25">
      <c r="A14" s="192" t="s">
        <v>386</v>
      </c>
      <c r="B14" s="193" t="s">
        <v>830</v>
      </c>
      <c r="C14" s="194">
        <v>1012190</v>
      </c>
    </row>
    <row r="15" spans="1:5" ht="25.5" x14ac:dyDescent="0.25">
      <c r="A15" s="192" t="s">
        <v>388</v>
      </c>
      <c r="B15" s="193" t="s">
        <v>831</v>
      </c>
      <c r="C15" s="194">
        <v>3770839</v>
      </c>
    </row>
    <row r="16" spans="1:5" ht="25.5" x14ac:dyDescent="0.25">
      <c r="A16" s="192" t="s">
        <v>390</v>
      </c>
      <c r="B16" s="193" t="s">
        <v>832</v>
      </c>
      <c r="C16" s="194">
        <v>3748852</v>
      </c>
    </row>
    <row r="17" spans="1:3" ht="25.5" x14ac:dyDescent="0.25">
      <c r="A17" s="192" t="s">
        <v>394</v>
      </c>
      <c r="B17" s="193" t="s">
        <v>731</v>
      </c>
      <c r="C17" s="194">
        <v>21987</v>
      </c>
    </row>
    <row r="18" spans="1:3" ht="25.5" x14ac:dyDescent="0.25">
      <c r="A18" s="192" t="s">
        <v>732</v>
      </c>
      <c r="B18" s="193" t="s">
        <v>833</v>
      </c>
      <c r="C18" s="194">
        <v>-371026</v>
      </c>
    </row>
    <row r="19" spans="1:3" ht="25.5" x14ac:dyDescent="0.25">
      <c r="A19" s="192" t="s">
        <v>733</v>
      </c>
      <c r="B19" s="193" t="s">
        <v>734</v>
      </c>
      <c r="C19" s="194">
        <v>-316228</v>
      </c>
    </row>
    <row r="20" spans="1:3" ht="25.5" x14ac:dyDescent="0.25">
      <c r="A20" s="192" t="s">
        <v>736</v>
      </c>
      <c r="B20" s="193" t="s">
        <v>737</v>
      </c>
      <c r="C20" s="194">
        <v>-54798</v>
      </c>
    </row>
    <row r="21" spans="1:3" ht="25.5" x14ac:dyDescent="0.25">
      <c r="A21" s="189" t="s">
        <v>359</v>
      </c>
      <c r="B21" s="190" t="s">
        <v>735</v>
      </c>
      <c r="C21" s="191">
        <v>23825497</v>
      </c>
    </row>
    <row r="22" spans="1:3" ht="38.25" x14ac:dyDescent="0.25">
      <c r="A22" s="189" t="s">
        <v>404</v>
      </c>
      <c r="B22" s="190" t="s">
        <v>834</v>
      </c>
      <c r="C22" s="191">
        <v>23825497</v>
      </c>
    </row>
  </sheetData>
  <mergeCells count="2">
    <mergeCell ref="A3:C3"/>
    <mergeCell ref="A1:C1"/>
  </mergeCells>
  <pageMargins left="0.7" right="0.7" top="0.75" bottom="0.75" header="0.3" footer="0.3"/>
  <pageSetup paperSize="9" fitToHeight="0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Q2833"/>
  <sheetViews>
    <sheetView tabSelected="1" view="pageBreakPreview" topLeftCell="A16" zoomScale="60" zoomScaleNormal="100" workbookViewId="0">
      <selection sqref="A1:H1"/>
    </sheetView>
  </sheetViews>
  <sheetFormatPr defaultRowHeight="12.75" x14ac:dyDescent="0.2"/>
  <cols>
    <col min="1" max="1" width="7.83203125" style="241" customWidth="1"/>
    <col min="2" max="2" width="49.33203125" style="241" customWidth="1"/>
    <col min="3" max="3" width="17.83203125" style="241" customWidth="1"/>
    <col min="4" max="4" width="17.83203125" style="59" customWidth="1"/>
    <col min="5" max="6" width="17.83203125" style="241" customWidth="1"/>
    <col min="7" max="7" width="22.1640625" style="249" hidden="1" customWidth="1"/>
    <col min="8" max="8" width="0.5" hidden="1" customWidth="1"/>
    <col min="9" max="9" width="20.6640625" hidden="1" customWidth="1"/>
    <col min="10" max="10" width="2.1640625" style="61" hidden="1" customWidth="1"/>
    <col min="11" max="11" width="5.6640625" style="61" hidden="1" customWidth="1"/>
    <col min="12" max="12" width="16" style="61" hidden="1" customWidth="1"/>
  </cols>
  <sheetData>
    <row r="1" spans="1:17" x14ac:dyDescent="0.2">
      <c r="A1" s="475" t="s">
        <v>882</v>
      </c>
      <c r="B1" s="475"/>
      <c r="C1" s="475"/>
      <c r="D1" s="475"/>
      <c r="E1" s="475"/>
      <c r="F1" s="475"/>
      <c r="G1" s="475"/>
      <c r="H1" s="475"/>
    </row>
    <row r="2" spans="1:17" x14ac:dyDescent="0.2">
      <c r="A2" s="240"/>
      <c r="B2" s="240"/>
      <c r="C2" s="240"/>
      <c r="D2" s="58"/>
      <c r="E2" s="58"/>
      <c r="F2" s="58"/>
      <c r="G2" s="58"/>
      <c r="H2" s="58"/>
    </row>
    <row r="3" spans="1:17" ht="15" customHeight="1" x14ac:dyDescent="0.25">
      <c r="A3" s="452" t="s">
        <v>476</v>
      </c>
      <c r="B3" s="452"/>
      <c r="C3" s="452"/>
      <c r="D3" s="452"/>
      <c r="E3" s="452"/>
      <c r="F3" s="452"/>
      <c r="G3" s="248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5" x14ac:dyDescent="0.2">
      <c r="A4" s="453"/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</row>
    <row r="5" spans="1:17" x14ac:dyDescent="0.2">
      <c r="D5" s="58"/>
      <c r="L5" s="69"/>
    </row>
    <row r="6" spans="1:17" ht="48" customHeight="1" x14ac:dyDescent="0.2">
      <c r="A6" s="245"/>
      <c r="B6" s="246" t="s">
        <v>649</v>
      </c>
      <c r="C6" s="247" t="s">
        <v>860</v>
      </c>
      <c r="D6" s="247" t="s">
        <v>757</v>
      </c>
      <c r="E6" s="247" t="s">
        <v>758</v>
      </c>
      <c r="F6" s="247" t="s">
        <v>864</v>
      </c>
      <c r="G6" s="253" t="s">
        <v>863</v>
      </c>
      <c r="J6"/>
      <c r="K6"/>
      <c r="L6"/>
    </row>
    <row r="7" spans="1:17" ht="24.95" customHeight="1" x14ac:dyDescent="0.2">
      <c r="A7" s="130">
        <v>1</v>
      </c>
      <c r="B7" s="239" t="s">
        <v>650</v>
      </c>
      <c r="C7" s="131">
        <f>'1.sz.mell.'!E9</f>
        <v>25045124</v>
      </c>
      <c r="D7" s="131">
        <v>22000000</v>
      </c>
      <c r="E7" s="131">
        <v>22000000</v>
      </c>
      <c r="F7" s="131">
        <v>22000000</v>
      </c>
      <c r="G7" s="252" t="s">
        <v>769</v>
      </c>
      <c r="J7"/>
      <c r="K7"/>
      <c r="L7"/>
    </row>
    <row r="8" spans="1:17" ht="24.95" customHeight="1" x14ac:dyDescent="0.2">
      <c r="A8" s="130">
        <v>2</v>
      </c>
      <c r="B8" s="142" t="s">
        <v>651</v>
      </c>
      <c r="C8" s="131">
        <f>'1.sz.mell.'!E10</f>
        <v>7727512</v>
      </c>
      <c r="D8" s="131">
        <v>0</v>
      </c>
      <c r="E8" s="131">
        <v>0</v>
      </c>
      <c r="F8" s="131">
        <v>0</v>
      </c>
      <c r="G8" s="252" t="s">
        <v>770</v>
      </c>
      <c r="J8"/>
      <c r="K8"/>
      <c r="L8"/>
    </row>
    <row r="9" spans="1:17" ht="24.95" customHeight="1" x14ac:dyDescent="0.2">
      <c r="A9" s="130">
        <v>3</v>
      </c>
      <c r="B9" s="132" t="s">
        <v>652</v>
      </c>
      <c r="C9" s="131">
        <f>'1.sz.mell.'!E11</f>
        <v>16745896</v>
      </c>
      <c r="D9" s="131">
        <v>9000000</v>
      </c>
      <c r="E9" s="131">
        <v>9000000</v>
      </c>
      <c r="F9" s="131">
        <v>9000000</v>
      </c>
      <c r="G9" s="252" t="s">
        <v>771</v>
      </c>
      <c r="J9"/>
      <c r="K9"/>
      <c r="L9"/>
    </row>
    <row r="10" spans="1:17" ht="24.95" customHeight="1" x14ac:dyDescent="0.2">
      <c r="A10" s="130">
        <v>4</v>
      </c>
      <c r="B10" s="133" t="s">
        <v>653</v>
      </c>
      <c r="C10" s="131">
        <f>'1.sz.mell.'!E12</f>
        <v>2725641</v>
      </c>
      <c r="D10" s="131">
        <v>3320000</v>
      </c>
      <c r="E10" s="131">
        <v>3320000</v>
      </c>
      <c r="F10" s="131">
        <v>3320000</v>
      </c>
      <c r="G10" s="252" t="s">
        <v>772</v>
      </c>
      <c r="J10"/>
      <c r="K10"/>
      <c r="L10"/>
    </row>
    <row r="11" spans="1:17" ht="24.95" customHeight="1" x14ac:dyDescent="0.2">
      <c r="A11" s="130">
        <v>5</v>
      </c>
      <c r="B11" s="133" t="s">
        <v>654</v>
      </c>
      <c r="C11" s="131"/>
      <c r="D11" s="131"/>
      <c r="E11" s="131"/>
      <c r="F11" s="131"/>
      <c r="G11" s="252"/>
      <c r="J11"/>
      <c r="K11"/>
      <c r="L11"/>
    </row>
    <row r="12" spans="1:17" ht="24.95" customHeight="1" x14ac:dyDescent="0.2">
      <c r="A12" s="130">
        <v>6</v>
      </c>
      <c r="B12" s="242" t="s">
        <v>655</v>
      </c>
      <c r="C12" s="244">
        <f>'1.sz.mell.'!E14</f>
        <v>680000</v>
      </c>
      <c r="D12" s="255">
        <v>180000</v>
      </c>
      <c r="E12" s="255">
        <v>180000</v>
      </c>
      <c r="F12" s="255">
        <v>180000</v>
      </c>
      <c r="G12" s="252" t="s">
        <v>774</v>
      </c>
      <c r="J12"/>
      <c r="K12"/>
      <c r="L12"/>
    </row>
    <row r="13" spans="1:17" ht="24.95" customHeight="1" x14ac:dyDescent="0.2">
      <c r="A13" s="130">
        <v>7</v>
      </c>
      <c r="B13" s="242" t="s">
        <v>656</v>
      </c>
      <c r="C13" s="244">
        <f>'1.sz.mell.'!E15</f>
        <v>89324</v>
      </c>
      <c r="D13" s="255">
        <v>0</v>
      </c>
      <c r="E13" s="255">
        <v>0</v>
      </c>
      <c r="F13" s="255">
        <v>0</v>
      </c>
      <c r="G13" s="252" t="s">
        <v>775</v>
      </c>
      <c r="J13"/>
      <c r="K13"/>
      <c r="L13"/>
    </row>
    <row r="14" spans="1:17" ht="24.95" customHeight="1" x14ac:dyDescent="0.2">
      <c r="A14" s="130">
        <v>8</v>
      </c>
      <c r="B14" s="242" t="s">
        <v>657</v>
      </c>
      <c r="C14" s="244">
        <f>'1.sz.mell.'!E13</f>
        <v>0</v>
      </c>
      <c r="D14" s="255">
        <v>11000000</v>
      </c>
      <c r="E14" s="255">
        <v>11000000</v>
      </c>
      <c r="F14" s="255">
        <v>11000000</v>
      </c>
      <c r="G14" s="252" t="s">
        <v>773</v>
      </c>
      <c r="J14"/>
      <c r="K14"/>
      <c r="L14"/>
    </row>
    <row r="15" spans="1:17" ht="24.95" customHeight="1" x14ac:dyDescent="0.2">
      <c r="A15" s="134">
        <v>9</v>
      </c>
      <c r="B15" s="132" t="s">
        <v>658</v>
      </c>
      <c r="C15" s="131">
        <f>SUM(C7,C8,C9,C10,C12,C13,C14)</f>
        <v>53013497</v>
      </c>
      <c r="D15" s="131">
        <f>SUM(D7:D14)</f>
        <v>45500000</v>
      </c>
      <c r="E15" s="131">
        <f t="shared" ref="E15:F15" si="0">SUM(E7:E14)</f>
        <v>45500000</v>
      </c>
      <c r="F15" s="131">
        <f t="shared" si="0"/>
        <v>45500000</v>
      </c>
      <c r="G15" s="252" t="s">
        <v>779</v>
      </c>
      <c r="J15"/>
      <c r="K15"/>
      <c r="L15"/>
    </row>
    <row r="16" spans="1:17" ht="24.95" customHeight="1" x14ac:dyDescent="0.2">
      <c r="A16" s="130">
        <v>10</v>
      </c>
      <c r="B16" s="135" t="s">
        <v>659</v>
      </c>
      <c r="C16" s="136">
        <f>'1.sz.mell.'!E18</f>
        <v>791652</v>
      </c>
      <c r="D16" s="136">
        <v>0</v>
      </c>
      <c r="E16" s="136">
        <v>0</v>
      </c>
      <c r="F16" s="136">
        <v>0</v>
      </c>
      <c r="G16" s="252" t="s">
        <v>778</v>
      </c>
      <c r="J16"/>
      <c r="K16"/>
      <c r="L16"/>
    </row>
    <row r="17" spans="1:12" ht="24.95" customHeight="1" x14ac:dyDescent="0.2">
      <c r="A17" s="130">
        <v>11</v>
      </c>
      <c r="B17" s="135" t="s">
        <v>660</v>
      </c>
      <c r="C17" s="136">
        <f>'1.sz.mell.'!E17</f>
        <v>25151908</v>
      </c>
      <c r="D17" s="136">
        <v>26000000</v>
      </c>
      <c r="E17" s="136">
        <v>26000000</v>
      </c>
      <c r="F17" s="136">
        <v>26000000</v>
      </c>
      <c r="G17" s="252" t="s">
        <v>802</v>
      </c>
      <c r="J17"/>
      <c r="K17"/>
      <c r="L17"/>
    </row>
    <row r="18" spans="1:12" ht="24.95" customHeight="1" x14ac:dyDescent="0.2">
      <c r="A18" s="130">
        <v>12</v>
      </c>
      <c r="B18" s="135" t="s">
        <v>661</v>
      </c>
      <c r="C18" s="136"/>
      <c r="D18" s="136"/>
      <c r="E18" s="136"/>
      <c r="F18" s="136"/>
      <c r="G18" s="252" t="s">
        <v>861</v>
      </c>
      <c r="J18"/>
      <c r="K18"/>
      <c r="L18"/>
    </row>
    <row r="19" spans="1:12" ht="24.95" customHeight="1" x14ac:dyDescent="0.2">
      <c r="A19" s="134">
        <v>13</v>
      </c>
      <c r="B19" s="132" t="s">
        <v>290</v>
      </c>
      <c r="C19" s="136">
        <f>SUM(C16:C18)</f>
        <v>25943560</v>
      </c>
      <c r="D19" s="136">
        <f t="shared" ref="D19" si="1">SUM(D16:D18)</f>
        <v>26000000</v>
      </c>
      <c r="E19" s="136">
        <f t="shared" ref="E19:F19" si="2">SUM(E16:E18)</f>
        <v>26000000</v>
      </c>
      <c r="F19" s="136">
        <f t="shared" si="2"/>
        <v>26000000</v>
      </c>
      <c r="G19" s="252" t="s">
        <v>861</v>
      </c>
      <c r="J19"/>
      <c r="K19"/>
      <c r="L19"/>
    </row>
    <row r="20" spans="1:12" ht="24.95" customHeight="1" x14ac:dyDescent="0.2">
      <c r="A20" s="137">
        <v>14</v>
      </c>
      <c r="B20" s="138" t="s">
        <v>291</v>
      </c>
      <c r="C20" s="131">
        <f>SUM(C15,C19)</f>
        <v>78957057</v>
      </c>
      <c r="D20" s="131">
        <f>SUM(D15,D19)</f>
        <v>71500000</v>
      </c>
      <c r="E20" s="131">
        <f t="shared" ref="E20:F20" si="3">SUM(E15,E19)</f>
        <v>71500000</v>
      </c>
      <c r="F20" s="131">
        <f t="shared" si="3"/>
        <v>71500000</v>
      </c>
      <c r="G20" s="251" t="s">
        <v>862</v>
      </c>
      <c r="H20" s="139"/>
      <c r="I20" s="139"/>
      <c r="J20"/>
      <c r="K20"/>
      <c r="L20"/>
    </row>
    <row r="21" spans="1:12" ht="24.95" customHeight="1" x14ac:dyDescent="0.2">
      <c r="A21" s="146"/>
      <c r="B21" s="147"/>
      <c r="C21" s="140"/>
      <c r="D21" s="140"/>
      <c r="E21" s="140"/>
      <c r="F21" s="140"/>
      <c r="G21" s="250"/>
      <c r="H21" s="139"/>
      <c r="I21" s="139"/>
      <c r="J21"/>
      <c r="K21"/>
      <c r="L21"/>
    </row>
    <row r="22" spans="1:12" ht="48" customHeight="1" x14ac:dyDescent="0.2">
      <c r="A22" s="245"/>
      <c r="B22" s="246" t="s">
        <v>662</v>
      </c>
      <c r="C22" s="247" t="s">
        <v>860</v>
      </c>
      <c r="D22" s="247" t="str">
        <f>D6</f>
        <v>2025. év</v>
      </c>
      <c r="E22" s="247" t="str">
        <f>E6</f>
        <v>2026. év</v>
      </c>
      <c r="F22" s="247" t="str">
        <f>F6</f>
        <v>2027. év</v>
      </c>
      <c r="G22" s="253" t="s">
        <v>863</v>
      </c>
      <c r="J22"/>
      <c r="K22"/>
      <c r="L22"/>
    </row>
    <row r="23" spans="1:12" ht="24.95" customHeight="1" x14ac:dyDescent="0.2">
      <c r="A23" s="130">
        <v>1</v>
      </c>
      <c r="B23" s="135" t="s">
        <v>663</v>
      </c>
      <c r="C23" s="136">
        <f>'1.sz.mell.'!E25</f>
        <v>17661454</v>
      </c>
      <c r="D23" s="136">
        <v>24000000</v>
      </c>
      <c r="E23" s="136">
        <v>24000000</v>
      </c>
      <c r="F23" s="136">
        <v>24000000</v>
      </c>
      <c r="G23" s="251" t="s">
        <v>761</v>
      </c>
      <c r="H23" s="139"/>
      <c r="I23" s="139"/>
      <c r="J23"/>
      <c r="K23"/>
      <c r="L23"/>
    </row>
    <row r="24" spans="1:12" ht="24.95" customHeight="1" x14ac:dyDescent="0.2">
      <c r="A24" s="130">
        <v>2</v>
      </c>
      <c r="B24" s="135" t="s">
        <v>294</v>
      </c>
      <c r="C24" s="136">
        <f>'1.sz.mell.'!E26</f>
        <v>2389595</v>
      </c>
      <c r="D24" s="136">
        <v>3800000</v>
      </c>
      <c r="E24" s="136">
        <v>3800000</v>
      </c>
      <c r="F24" s="136">
        <v>3800000</v>
      </c>
      <c r="G24" s="251" t="s">
        <v>765</v>
      </c>
      <c r="H24" s="139"/>
      <c r="I24" s="139"/>
      <c r="J24"/>
      <c r="K24"/>
      <c r="L24"/>
    </row>
    <row r="25" spans="1:12" ht="24.95" customHeight="1" x14ac:dyDescent="0.2">
      <c r="A25" s="130">
        <v>3</v>
      </c>
      <c r="B25" s="135" t="s">
        <v>295</v>
      </c>
      <c r="C25" s="136">
        <f>'1.sz.mell.'!E27</f>
        <v>16427109</v>
      </c>
      <c r="D25" s="136">
        <v>20000000</v>
      </c>
      <c r="E25" s="136">
        <v>20000000</v>
      </c>
      <c r="F25" s="136">
        <v>20000000</v>
      </c>
      <c r="G25" s="254" t="s">
        <v>762</v>
      </c>
      <c r="H25" s="140"/>
      <c r="I25" s="141"/>
      <c r="J25"/>
      <c r="K25"/>
      <c r="L25"/>
    </row>
    <row r="26" spans="1:12" ht="24.95" customHeight="1" x14ac:dyDescent="0.2">
      <c r="A26" s="130">
        <v>4</v>
      </c>
      <c r="B26" s="135" t="s">
        <v>664</v>
      </c>
      <c r="C26" s="136"/>
      <c r="D26" s="136"/>
      <c r="E26" s="136"/>
      <c r="F26" s="136"/>
      <c r="G26" s="251"/>
      <c r="H26" s="139"/>
      <c r="I26" s="139"/>
      <c r="J26"/>
      <c r="K26"/>
      <c r="L26"/>
    </row>
    <row r="27" spans="1:12" ht="24.95" customHeight="1" x14ac:dyDescent="0.2">
      <c r="A27" s="130">
        <v>5</v>
      </c>
      <c r="B27" s="135" t="s">
        <v>665</v>
      </c>
      <c r="C27" s="136">
        <f>'1.sz.mell.'!E28</f>
        <v>1375250</v>
      </c>
      <c r="D27" s="136">
        <v>2500000</v>
      </c>
      <c r="E27" s="136">
        <v>2500000</v>
      </c>
      <c r="F27" s="136">
        <v>2500000</v>
      </c>
      <c r="G27" s="251" t="s">
        <v>768</v>
      </c>
      <c r="H27" s="139"/>
      <c r="I27" s="139"/>
      <c r="J27"/>
      <c r="K27"/>
      <c r="L27"/>
    </row>
    <row r="28" spans="1:12" ht="24.95" customHeight="1" x14ac:dyDescent="0.2">
      <c r="A28" s="130">
        <v>6</v>
      </c>
      <c r="B28" s="135" t="s">
        <v>666</v>
      </c>
      <c r="C28" s="136">
        <f>'1.sz.mell.'!E29</f>
        <v>3804615</v>
      </c>
      <c r="D28" s="136">
        <v>0</v>
      </c>
      <c r="E28" s="136">
        <v>0</v>
      </c>
      <c r="F28" s="136">
        <v>0</v>
      </c>
      <c r="G28" s="251" t="s">
        <v>766</v>
      </c>
      <c r="H28" s="139"/>
      <c r="I28" s="139"/>
      <c r="J28"/>
      <c r="K28"/>
      <c r="L28"/>
    </row>
    <row r="29" spans="1:12" ht="24.95" customHeight="1" x14ac:dyDescent="0.2">
      <c r="A29" s="130">
        <v>7</v>
      </c>
      <c r="B29" s="135" t="s">
        <v>667</v>
      </c>
      <c r="C29" s="136">
        <f>'2.sz.mell.'!E110</f>
        <v>3295400</v>
      </c>
      <c r="D29" s="136">
        <v>5600000</v>
      </c>
      <c r="E29" s="136">
        <v>5600000</v>
      </c>
      <c r="F29" s="136">
        <v>5600000</v>
      </c>
      <c r="G29" s="251" t="s">
        <v>804</v>
      </c>
      <c r="H29" s="139"/>
      <c r="I29" s="139"/>
      <c r="J29"/>
      <c r="K29"/>
      <c r="L29"/>
    </row>
    <row r="30" spans="1:12" ht="24.95" customHeight="1" x14ac:dyDescent="0.2">
      <c r="A30" s="130">
        <v>8</v>
      </c>
      <c r="B30" s="135" t="s">
        <v>668</v>
      </c>
      <c r="C30" s="136">
        <f>'2.sz.mell.'!E115</f>
        <v>509215</v>
      </c>
      <c r="D30" s="136">
        <v>400000</v>
      </c>
      <c r="E30" s="136">
        <v>400000</v>
      </c>
      <c r="F30" s="136">
        <v>400000</v>
      </c>
      <c r="G30" s="251" t="s">
        <v>805</v>
      </c>
      <c r="H30" s="139"/>
      <c r="I30" s="139"/>
      <c r="J30"/>
      <c r="K30"/>
      <c r="L30"/>
    </row>
    <row r="31" spans="1:12" ht="24.95" customHeight="1" x14ac:dyDescent="0.2">
      <c r="A31" s="130">
        <v>9</v>
      </c>
      <c r="B31" s="135" t="s">
        <v>669</v>
      </c>
      <c r="C31" s="136"/>
      <c r="D31" s="136">
        <v>6000000</v>
      </c>
      <c r="E31" s="136">
        <v>6000000</v>
      </c>
      <c r="F31" s="136">
        <v>6000000</v>
      </c>
      <c r="G31" s="251" t="s">
        <v>783</v>
      </c>
      <c r="H31" s="139"/>
      <c r="I31" s="139"/>
      <c r="J31"/>
      <c r="K31"/>
      <c r="L31"/>
    </row>
    <row r="32" spans="1:12" ht="24.95" customHeight="1" x14ac:dyDescent="0.2">
      <c r="A32" s="130">
        <v>10</v>
      </c>
      <c r="B32" s="142" t="s">
        <v>670</v>
      </c>
      <c r="C32" s="131">
        <f>C23+C24+C25+C27+C28+C31</f>
        <v>41658023</v>
      </c>
      <c r="D32" s="131">
        <f>SUM(D23:D31)</f>
        <v>62300000</v>
      </c>
      <c r="E32" s="131">
        <f t="shared" ref="E32:F32" si="4">SUM(E23:E31)</f>
        <v>62300000</v>
      </c>
      <c r="F32" s="131">
        <f t="shared" si="4"/>
        <v>62300000</v>
      </c>
      <c r="G32" s="251" t="s">
        <v>806</v>
      </c>
      <c r="H32" s="139"/>
      <c r="I32" s="139"/>
      <c r="J32"/>
      <c r="K32"/>
      <c r="L32"/>
    </row>
    <row r="33" spans="1:12" ht="24.95" customHeight="1" x14ac:dyDescent="0.2">
      <c r="A33" s="130">
        <v>11</v>
      </c>
      <c r="B33" s="143" t="s">
        <v>671</v>
      </c>
      <c r="C33" s="136">
        <f>'1.sz.mell.'!E31</f>
        <v>8197668</v>
      </c>
      <c r="D33" s="136">
        <v>6000000</v>
      </c>
      <c r="E33" s="136">
        <v>6000000</v>
      </c>
      <c r="F33" s="136">
        <v>6000000</v>
      </c>
      <c r="G33" s="254" t="s">
        <v>763</v>
      </c>
      <c r="H33" s="140"/>
      <c r="I33" s="139"/>
      <c r="J33"/>
      <c r="K33"/>
      <c r="L33"/>
    </row>
    <row r="34" spans="1:12" ht="24.95" customHeight="1" x14ac:dyDescent="0.2">
      <c r="A34" s="130">
        <v>12</v>
      </c>
      <c r="B34" s="143" t="s">
        <v>83</v>
      </c>
      <c r="C34" s="136">
        <f>'1.sz.mell.'!E32</f>
        <v>0</v>
      </c>
      <c r="D34" s="136">
        <v>2500000</v>
      </c>
      <c r="E34" s="136">
        <v>2500000</v>
      </c>
      <c r="F34" s="136">
        <v>2500000</v>
      </c>
      <c r="G34" s="251" t="s">
        <v>764</v>
      </c>
      <c r="H34" s="139"/>
      <c r="I34" s="139"/>
      <c r="J34"/>
      <c r="K34"/>
      <c r="L34"/>
    </row>
    <row r="35" spans="1:12" ht="24.95" customHeight="1" x14ac:dyDescent="0.2">
      <c r="A35" s="130">
        <v>13</v>
      </c>
      <c r="B35" s="135" t="s">
        <v>672</v>
      </c>
      <c r="C35" s="136"/>
      <c r="D35" s="136"/>
      <c r="E35" s="136"/>
      <c r="F35" s="136"/>
      <c r="G35" s="251"/>
      <c r="H35" s="139"/>
      <c r="I35" s="139"/>
      <c r="J35"/>
      <c r="K35"/>
      <c r="L35"/>
    </row>
    <row r="36" spans="1:12" ht="24.95" customHeight="1" x14ac:dyDescent="0.2">
      <c r="A36" s="130">
        <v>14</v>
      </c>
      <c r="B36" s="135" t="s">
        <v>673</v>
      </c>
      <c r="C36" s="136">
        <f>[2]Bev.kiad.!E126</f>
        <v>0</v>
      </c>
      <c r="D36" s="136">
        <v>0</v>
      </c>
      <c r="E36" s="136">
        <v>0</v>
      </c>
      <c r="F36" s="136">
        <v>0</v>
      </c>
      <c r="G36" s="251"/>
      <c r="H36" s="139"/>
      <c r="I36" s="139"/>
      <c r="J36"/>
      <c r="K36"/>
      <c r="L36"/>
    </row>
    <row r="37" spans="1:12" ht="24.95" customHeight="1" x14ac:dyDescent="0.2">
      <c r="A37" s="130">
        <v>15</v>
      </c>
      <c r="B37" s="135" t="s">
        <v>674</v>
      </c>
      <c r="C37" s="136">
        <f>'1.sz.mell.'!E33</f>
        <v>89324</v>
      </c>
      <c r="D37" s="136">
        <v>0</v>
      </c>
      <c r="E37" s="136">
        <v>0</v>
      </c>
      <c r="F37" s="136">
        <v>0</v>
      </c>
      <c r="G37" s="251" t="s">
        <v>767</v>
      </c>
      <c r="H37" s="139"/>
      <c r="I37" s="139"/>
      <c r="J37"/>
      <c r="K37"/>
      <c r="L37"/>
    </row>
    <row r="38" spans="1:12" ht="24.95" customHeight="1" x14ac:dyDescent="0.2">
      <c r="A38" s="130">
        <v>16</v>
      </c>
      <c r="B38" s="144" t="s">
        <v>675</v>
      </c>
      <c r="C38" s="136">
        <v>0</v>
      </c>
      <c r="D38" s="136">
        <v>0</v>
      </c>
      <c r="E38" s="136">
        <v>0</v>
      </c>
      <c r="F38" s="136">
        <v>0</v>
      </c>
      <c r="G38" s="251" t="s">
        <v>783</v>
      </c>
      <c r="H38" s="139"/>
      <c r="I38" s="139"/>
      <c r="J38"/>
      <c r="K38"/>
      <c r="L38"/>
    </row>
    <row r="39" spans="1:12" ht="24.95" customHeight="1" x14ac:dyDescent="0.2">
      <c r="A39" s="130">
        <v>17</v>
      </c>
      <c r="B39" s="142" t="s">
        <v>676</v>
      </c>
      <c r="C39" s="131">
        <f t="shared" ref="C39" si="5">SUM(C33:C38)</f>
        <v>8286992</v>
      </c>
      <c r="D39" s="131">
        <f>SUM(D33:D38)</f>
        <v>8500000</v>
      </c>
      <c r="E39" s="131">
        <f t="shared" ref="E39:F39" si="6">SUM(E33:E38)</f>
        <v>8500000</v>
      </c>
      <c r="F39" s="131">
        <f t="shared" si="6"/>
        <v>8500000</v>
      </c>
      <c r="G39" s="251"/>
      <c r="H39" s="139"/>
      <c r="I39" s="139"/>
      <c r="J39"/>
      <c r="K39"/>
      <c r="L39"/>
    </row>
    <row r="40" spans="1:12" ht="24.95" customHeight="1" x14ac:dyDescent="0.2">
      <c r="A40" s="130">
        <v>18</v>
      </c>
      <c r="B40" s="142" t="s">
        <v>677</v>
      </c>
      <c r="C40" s="131">
        <f t="shared" ref="C40:D40" si="7">SUM(C32,C39)</f>
        <v>49945015</v>
      </c>
      <c r="D40" s="131">
        <f t="shared" si="7"/>
        <v>70800000</v>
      </c>
      <c r="E40" s="131">
        <f t="shared" ref="E40:F40" si="8">SUM(E32,E39)</f>
        <v>70800000</v>
      </c>
      <c r="F40" s="131">
        <f t="shared" si="8"/>
        <v>70800000</v>
      </c>
      <c r="G40" s="251"/>
      <c r="H40" s="139"/>
      <c r="I40" s="139"/>
      <c r="J40"/>
      <c r="K40"/>
      <c r="L40"/>
    </row>
    <row r="41" spans="1:12" ht="24.95" customHeight="1" x14ac:dyDescent="0.2">
      <c r="A41" s="130">
        <v>19</v>
      </c>
      <c r="B41" s="145" t="s">
        <v>678</v>
      </c>
      <c r="C41" s="136">
        <v>0</v>
      </c>
      <c r="D41" s="136">
        <v>0</v>
      </c>
      <c r="E41" s="136">
        <v>0</v>
      </c>
      <c r="F41" s="136">
        <v>0</v>
      </c>
      <c r="G41" s="251"/>
      <c r="H41" s="139"/>
      <c r="I41" s="139"/>
      <c r="J41"/>
      <c r="K41"/>
      <c r="L41"/>
    </row>
    <row r="42" spans="1:12" ht="24.95" customHeight="1" x14ac:dyDescent="0.2">
      <c r="A42" s="130">
        <v>20</v>
      </c>
      <c r="B42" s="145" t="s">
        <v>679</v>
      </c>
      <c r="C42" s="136">
        <v>0</v>
      </c>
      <c r="D42" s="136">
        <v>0</v>
      </c>
      <c r="E42" s="136">
        <v>0</v>
      </c>
      <c r="F42" s="136">
        <v>0</v>
      </c>
      <c r="G42" s="251"/>
      <c r="H42" s="139"/>
      <c r="I42" s="139"/>
      <c r="J42"/>
      <c r="K42"/>
      <c r="L42"/>
    </row>
    <row r="43" spans="1:12" ht="24.95" customHeight="1" x14ac:dyDescent="0.2">
      <c r="A43" s="130">
        <v>21</v>
      </c>
      <c r="B43" s="145" t="s">
        <v>661</v>
      </c>
      <c r="C43" s="136"/>
      <c r="D43" s="136"/>
      <c r="E43" s="136"/>
      <c r="F43" s="136"/>
      <c r="G43" s="251"/>
      <c r="H43" s="139"/>
      <c r="I43" s="139"/>
      <c r="J43"/>
      <c r="K43"/>
      <c r="L43"/>
    </row>
    <row r="44" spans="1:12" ht="24.95" customHeight="1" x14ac:dyDescent="0.2">
      <c r="A44" s="130">
        <v>22</v>
      </c>
      <c r="B44" s="145" t="s">
        <v>680</v>
      </c>
      <c r="C44" s="136">
        <v>0</v>
      </c>
      <c r="D44" s="136">
        <v>0</v>
      </c>
      <c r="E44" s="136">
        <v>0</v>
      </c>
      <c r="F44" s="136">
        <v>0</v>
      </c>
      <c r="G44" s="251"/>
      <c r="H44" s="139"/>
      <c r="I44" s="139"/>
      <c r="J44"/>
      <c r="K44"/>
      <c r="L44"/>
    </row>
    <row r="45" spans="1:12" ht="24.95" customHeight="1" x14ac:dyDescent="0.2">
      <c r="A45" s="130">
        <v>23</v>
      </c>
      <c r="B45" s="145" t="s">
        <v>289</v>
      </c>
      <c r="C45" s="136">
        <f>'1.sz.mell.'!E35</f>
        <v>938219</v>
      </c>
      <c r="D45" s="136">
        <v>700000</v>
      </c>
      <c r="E45" s="136">
        <v>700000</v>
      </c>
      <c r="F45" s="136">
        <v>700000</v>
      </c>
      <c r="G45" s="251" t="s">
        <v>784</v>
      </c>
      <c r="H45" s="139"/>
      <c r="I45" s="139"/>
      <c r="J45"/>
      <c r="K45"/>
      <c r="L45"/>
    </row>
    <row r="46" spans="1:12" ht="24.95" customHeight="1" x14ac:dyDescent="0.2">
      <c r="A46" s="130">
        <v>24</v>
      </c>
      <c r="B46" s="142" t="s">
        <v>298</v>
      </c>
      <c r="C46" s="131">
        <f>SUM(C41:C45)</f>
        <v>938219</v>
      </c>
      <c r="D46" s="131">
        <f t="shared" ref="D46" si="9">SUM(D41:D45)</f>
        <v>700000</v>
      </c>
      <c r="E46" s="131">
        <f t="shared" ref="E46:F46" si="10">SUM(E41:E45)</f>
        <v>700000</v>
      </c>
      <c r="F46" s="131">
        <f t="shared" si="10"/>
        <v>700000</v>
      </c>
      <c r="G46" s="251" t="s">
        <v>785</v>
      </c>
      <c r="H46" s="139"/>
      <c r="I46" s="139"/>
      <c r="J46"/>
      <c r="K46"/>
      <c r="L46"/>
    </row>
    <row r="47" spans="1:12" ht="24.95" customHeight="1" x14ac:dyDescent="0.2">
      <c r="A47" s="130">
        <v>25</v>
      </c>
      <c r="B47" s="142" t="s">
        <v>299</v>
      </c>
      <c r="C47" s="131">
        <f t="shared" ref="C47:D47" si="11">SUM(C40,C46)</f>
        <v>50883234</v>
      </c>
      <c r="D47" s="131">
        <f t="shared" si="11"/>
        <v>71500000</v>
      </c>
      <c r="E47" s="131">
        <f t="shared" ref="E47:F47" si="12">SUM(E40,E46)</f>
        <v>71500000</v>
      </c>
      <c r="F47" s="131">
        <f t="shared" si="12"/>
        <v>71500000</v>
      </c>
      <c r="G47" s="251" t="s">
        <v>786</v>
      </c>
      <c r="H47" s="139"/>
      <c r="I47" s="139"/>
      <c r="J47"/>
      <c r="K47"/>
      <c r="L47"/>
    </row>
    <row r="48" spans="1:12" ht="19.5" customHeight="1" x14ac:dyDescent="0.2">
      <c r="A48" s="146"/>
      <c r="B48" s="155"/>
      <c r="C48" s="140"/>
      <c r="D48" s="140"/>
      <c r="E48" s="140"/>
      <c r="F48" s="140"/>
      <c r="J48"/>
      <c r="K48"/>
      <c r="L48"/>
    </row>
    <row r="49" spans="1:12" ht="21.75" customHeight="1" x14ac:dyDescent="0.2">
      <c r="A49" s="146"/>
      <c r="B49" s="147"/>
      <c r="C49" s="140"/>
      <c r="D49" s="241"/>
      <c r="J49"/>
      <c r="K49"/>
      <c r="L49"/>
    </row>
    <row r="50" spans="1:12" ht="15.75" customHeight="1" x14ac:dyDescent="0.2">
      <c r="A50" s="146"/>
      <c r="B50" s="147"/>
      <c r="C50" s="140"/>
      <c r="D50" s="241"/>
      <c r="J50"/>
      <c r="K50"/>
      <c r="L50"/>
    </row>
    <row r="51" spans="1:12" ht="12.75" customHeight="1" x14ac:dyDescent="0.2">
      <c r="A51" s="146"/>
      <c r="B51" s="148"/>
      <c r="C51" s="140"/>
      <c r="D51" s="241"/>
      <c r="J51"/>
      <c r="K51"/>
      <c r="L51"/>
    </row>
    <row r="52" spans="1:12" ht="12.75" customHeight="1" x14ac:dyDescent="0.2">
      <c r="A52" s="146"/>
      <c r="B52" s="148"/>
      <c r="C52" s="140"/>
      <c r="D52" s="241"/>
      <c r="J52"/>
      <c r="K52"/>
      <c r="L52"/>
    </row>
    <row r="53" spans="1:12" ht="12.75" customHeight="1" x14ac:dyDescent="0.2">
      <c r="A53" s="146"/>
      <c r="B53" s="148"/>
      <c r="C53" s="140"/>
      <c r="D53" s="241"/>
      <c r="J53"/>
      <c r="K53"/>
      <c r="L53"/>
    </row>
    <row r="54" spans="1:12" ht="12.75" customHeight="1" x14ac:dyDescent="0.2">
      <c r="A54" s="146"/>
      <c r="B54" s="149"/>
      <c r="C54" s="140"/>
      <c r="D54" s="241"/>
      <c r="J54"/>
      <c r="K54"/>
      <c r="L54"/>
    </row>
    <row r="55" spans="1:12" ht="25.5" customHeight="1" x14ac:dyDescent="0.2">
      <c r="A55" s="146"/>
      <c r="B55" s="150"/>
      <c r="C55" s="140"/>
      <c r="D55" s="241"/>
      <c r="J55"/>
      <c r="K55"/>
      <c r="L55"/>
    </row>
    <row r="56" spans="1:12" ht="12.75" customHeight="1" x14ac:dyDescent="0.2">
      <c r="A56" s="146"/>
      <c r="B56" s="150"/>
      <c r="C56" s="140"/>
      <c r="D56" s="241"/>
      <c r="J56"/>
      <c r="K56"/>
      <c r="L56"/>
    </row>
    <row r="57" spans="1:12" ht="12.75" customHeight="1" x14ac:dyDescent="0.2">
      <c r="A57" s="146"/>
      <c r="B57" s="149"/>
      <c r="C57" s="140"/>
      <c r="D57" s="241"/>
      <c r="J57"/>
      <c r="K57"/>
      <c r="L57"/>
    </row>
    <row r="58" spans="1:12" ht="12.75" customHeight="1" x14ac:dyDescent="0.2">
      <c r="A58" s="151"/>
      <c r="B58" s="149"/>
      <c r="C58" s="152"/>
      <c r="D58" s="241"/>
      <c r="J58"/>
      <c r="K58"/>
      <c r="L58"/>
    </row>
    <row r="59" spans="1:12" ht="25.5" customHeight="1" x14ac:dyDescent="0.2">
      <c r="A59" s="146"/>
      <c r="B59" s="150"/>
      <c r="C59" s="140"/>
      <c r="D59" s="241"/>
      <c r="J59"/>
      <c r="K59"/>
      <c r="L59"/>
    </row>
    <row r="60" spans="1:12" ht="12.75" customHeight="1" x14ac:dyDescent="0.2">
      <c r="A60" s="146"/>
      <c r="B60" s="150"/>
      <c r="C60" s="140"/>
      <c r="D60" s="241"/>
      <c r="J60"/>
      <c r="K60"/>
      <c r="L60"/>
    </row>
    <row r="61" spans="1:12" ht="12.75" customHeight="1" x14ac:dyDescent="0.2">
      <c r="A61" s="146"/>
      <c r="B61" s="149"/>
      <c r="C61" s="152"/>
      <c r="D61" s="241"/>
      <c r="J61"/>
      <c r="K61"/>
      <c r="L61"/>
    </row>
    <row r="62" spans="1:12" ht="15.75" customHeight="1" x14ac:dyDescent="0.2">
      <c r="A62" s="153"/>
      <c r="B62" s="154"/>
      <c r="C62" s="152"/>
      <c r="D62" s="241"/>
      <c r="J62"/>
      <c r="K62"/>
      <c r="L62"/>
    </row>
    <row r="63" spans="1:12" ht="15.75" customHeight="1" x14ac:dyDescent="0.2">
      <c r="A63" s="153"/>
      <c r="B63" s="154"/>
      <c r="C63" s="140"/>
      <c r="D63" s="241"/>
      <c r="J63"/>
      <c r="K63"/>
      <c r="L63"/>
    </row>
    <row r="64" spans="1:12" ht="15.75" customHeight="1" x14ac:dyDescent="0.2">
      <c r="A64" s="146"/>
      <c r="B64" s="147"/>
      <c r="C64" s="140"/>
      <c r="D64" s="241"/>
      <c r="J64"/>
      <c r="K64"/>
      <c r="L64"/>
    </row>
    <row r="65" spans="1:12" ht="12.75" customHeight="1" x14ac:dyDescent="0.2">
      <c r="A65" s="146"/>
      <c r="B65" s="150"/>
      <c r="C65" s="140"/>
      <c r="D65" s="241"/>
      <c r="J65"/>
      <c r="K65"/>
      <c r="L65"/>
    </row>
    <row r="66" spans="1:12" ht="12.75" customHeight="1" x14ac:dyDescent="0.2">
      <c r="A66" s="146"/>
      <c r="B66" s="150"/>
      <c r="C66" s="140"/>
      <c r="D66" s="241"/>
      <c r="J66"/>
      <c r="K66"/>
      <c r="L66"/>
    </row>
    <row r="67" spans="1:12" ht="12.75" customHeight="1" x14ac:dyDescent="0.2">
      <c r="A67" s="146"/>
      <c r="B67" s="150"/>
      <c r="C67" s="140"/>
      <c r="D67" s="241"/>
      <c r="J67"/>
      <c r="K67"/>
      <c r="L67"/>
    </row>
    <row r="68" spans="1:12" ht="25.5" customHeight="1" x14ac:dyDescent="0.2">
      <c r="A68" s="146"/>
      <c r="B68" s="150"/>
      <c r="C68" s="140"/>
      <c r="D68" s="241"/>
      <c r="J68"/>
      <c r="K68"/>
      <c r="L68"/>
    </row>
    <row r="69" spans="1:12" ht="25.5" customHeight="1" x14ac:dyDescent="0.2">
      <c r="A69" s="146"/>
      <c r="B69" s="150"/>
      <c r="C69" s="140"/>
      <c r="D69" s="241"/>
      <c r="J69"/>
      <c r="K69"/>
      <c r="L69"/>
    </row>
    <row r="70" spans="1:12" ht="25.5" customHeight="1" x14ac:dyDescent="0.2">
      <c r="A70" s="146"/>
      <c r="B70" s="150"/>
      <c r="C70" s="140"/>
      <c r="D70" s="241"/>
      <c r="J70"/>
      <c r="K70"/>
      <c r="L70"/>
    </row>
    <row r="71" spans="1:12" ht="12.75" customHeight="1" x14ac:dyDescent="0.2">
      <c r="A71" s="146"/>
      <c r="B71" s="150"/>
      <c r="C71" s="140"/>
      <c r="D71" s="241"/>
      <c r="J71"/>
      <c r="K71"/>
      <c r="L71"/>
    </row>
    <row r="72" spans="1:12" ht="12.75" customHeight="1" x14ac:dyDescent="0.2">
      <c r="A72" s="146"/>
      <c r="B72" s="155"/>
      <c r="C72" s="152"/>
      <c r="D72" s="241"/>
      <c r="J72"/>
      <c r="K72"/>
      <c r="L72"/>
    </row>
    <row r="73" spans="1:12" ht="12.75" customHeight="1" x14ac:dyDescent="0.2">
      <c r="A73" s="146"/>
      <c r="B73" s="156"/>
      <c r="C73" s="140"/>
      <c r="D73" s="241"/>
      <c r="J73"/>
      <c r="K73"/>
      <c r="L73"/>
    </row>
    <row r="74" spans="1:12" ht="25.5" customHeight="1" x14ac:dyDescent="0.2">
      <c r="A74" s="146"/>
      <c r="B74" s="150"/>
      <c r="C74" s="140"/>
      <c r="D74" s="241"/>
      <c r="J74"/>
      <c r="K74"/>
      <c r="L74"/>
    </row>
    <row r="75" spans="1:12" ht="25.5" customHeight="1" x14ac:dyDescent="0.2">
      <c r="A75" s="146"/>
      <c r="B75" s="150"/>
      <c r="C75" s="140"/>
      <c r="D75" s="241"/>
      <c r="J75"/>
      <c r="K75"/>
      <c r="L75"/>
    </row>
    <row r="76" spans="1:12" ht="12.75" customHeight="1" x14ac:dyDescent="0.2">
      <c r="A76" s="146"/>
      <c r="B76" s="155"/>
      <c r="C76" s="152"/>
      <c r="D76" s="241"/>
      <c r="J76"/>
      <c r="K76"/>
      <c r="L76"/>
    </row>
    <row r="77" spans="1:12" ht="12.75" customHeight="1" x14ac:dyDescent="0.2">
      <c r="A77" s="146"/>
      <c r="B77" s="155"/>
      <c r="C77" s="152"/>
      <c r="D77" s="241"/>
      <c r="J77"/>
      <c r="K77"/>
      <c r="L77"/>
    </row>
    <row r="78" spans="1:12" ht="12.75" customHeight="1" x14ac:dyDescent="0.2">
      <c r="A78" s="146"/>
      <c r="B78" s="148"/>
      <c r="C78" s="140"/>
      <c r="D78" s="241"/>
      <c r="J78"/>
      <c r="K78"/>
      <c r="L78"/>
    </row>
    <row r="79" spans="1:12" ht="12.75" customHeight="1" x14ac:dyDescent="0.2">
      <c r="A79" s="146"/>
      <c r="B79" s="148"/>
      <c r="C79" s="140"/>
      <c r="D79" s="241"/>
      <c r="J79"/>
      <c r="K79"/>
      <c r="L79"/>
    </row>
    <row r="80" spans="1:12" ht="25.5" customHeight="1" x14ac:dyDescent="0.2">
      <c r="A80" s="146"/>
      <c r="B80" s="148"/>
      <c r="C80" s="140"/>
      <c r="D80" s="241"/>
      <c r="J80"/>
      <c r="K80"/>
      <c r="L80"/>
    </row>
    <row r="81" spans="1:12" ht="12.75" customHeight="1" x14ac:dyDescent="0.2">
      <c r="A81" s="146"/>
      <c r="B81" s="155"/>
      <c r="C81" s="140"/>
      <c r="D81" s="241"/>
      <c r="J81"/>
      <c r="K81"/>
      <c r="L81"/>
    </row>
    <row r="82" spans="1:12" ht="13.5" customHeight="1" x14ac:dyDescent="0.2">
      <c r="A82" s="146"/>
      <c r="B82" s="155"/>
      <c r="C82" s="152"/>
      <c r="D82" s="241"/>
      <c r="J82"/>
      <c r="K82"/>
      <c r="L82"/>
    </row>
    <row r="83" spans="1:12" ht="12.75" customHeight="1" x14ac:dyDescent="0.2">
      <c r="A83" s="146"/>
      <c r="C83" s="140"/>
      <c r="D83" s="241"/>
      <c r="J83"/>
      <c r="K83"/>
      <c r="L83"/>
    </row>
    <row r="84" spans="1:12" ht="12.75" customHeight="1" x14ac:dyDescent="0.2">
      <c r="A84" s="146"/>
      <c r="B84" s="243"/>
      <c r="C84" s="140"/>
      <c r="D84" s="241"/>
      <c r="J84"/>
      <c r="K84"/>
      <c r="L84"/>
    </row>
    <row r="85" spans="1:12" ht="38.25" customHeight="1" x14ac:dyDescent="0.2">
      <c r="A85" s="146"/>
      <c r="B85" s="151"/>
      <c r="C85" s="157"/>
      <c r="D85" s="241"/>
      <c r="J85"/>
      <c r="K85"/>
      <c r="L85"/>
    </row>
    <row r="86" spans="1:12" ht="15.75" customHeight="1" x14ac:dyDescent="0.2">
      <c r="A86" s="146"/>
      <c r="B86" s="147"/>
      <c r="C86" s="140"/>
      <c r="D86" s="241"/>
      <c r="J86"/>
      <c r="K86"/>
      <c r="L86"/>
    </row>
    <row r="87" spans="1:12" ht="15.75" customHeight="1" x14ac:dyDescent="0.2">
      <c r="A87" s="146"/>
      <c r="B87" s="147"/>
      <c r="C87" s="140"/>
      <c r="D87" s="241"/>
      <c r="J87"/>
      <c r="K87"/>
      <c r="L87"/>
    </row>
    <row r="88" spans="1:12" ht="12.75" customHeight="1" x14ac:dyDescent="0.2">
      <c r="A88" s="146"/>
      <c r="B88" s="148"/>
      <c r="C88" s="140"/>
      <c r="D88" s="241"/>
      <c r="J88"/>
      <c r="K88"/>
      <c r="L88"/>
    </row>
    <row r="89" spans="1:12" ht="12.75" customHeight="1" x14ac:dyDescent="0.2">
      <c r="A89" s="146"/>
      <c r="B89" s="148"/>
      <c r="C89" s="140"/>
      <c r="D89" s="241"/>
      <c r="H89" s="158"/>
      <c r="J89"/>
      <c r="K89"/>
      <c r="L89"/>
    </row>
    <row r="90" spans="1:12" ht="12.75" customHeight="1" x14ac:dyDescent="0.2">
      <c r="A90" s="146"/>
      <c r="B90" s="148"/>
      <c r="C90" s="140"/>
      <c r="D90" s="241"/>
      <c r="J90"/>
      <c r="K90"/>
      <c r="L90"/>
    </row>
    <row r="91" spans="1:12" ht="12.75" customHeight="1" x14ac:dyDescent="0.2">
      <c r="A91" s="146"/>
      <c r="B91" s="149"/>
      <c r="C91" s="152"/>
      <c r="D91" s="241"/>
      <c r="J91"/>
      <c r="K91"/>
      <c r="L91"/>
    </row>
    <row r="92" spans="1:12" x14ac:dyDescent="0.2">
      <c r="A92" s="146"/>
      <c r="B92" s="150"/>
      <c r="C92" s="140"/>
      <c r="D92" s="241"/>
      <c r="J92"/>
      <c r="K92"/>
      <c r="L92"/>
    </row>
    <row r="93" spans="1:12" ht="12.75" customHeight="1" x14ac:dyDescent="0.2">
      <c r="A93" s="146"/>
      <c r="B93" s="150"/>
      <c r="C93" s="140"/>
      <c r="D93" s="241"/>
      <c r="J93"/>
      <c r="K93"/>
      <c r="L93"/>
    </row>
    <row r="94" spans="1:12" ht="12.75" customHeight="1" x14ac:dyDescent="0.2">
      <c r="A94" s="146"/>
      <c r="B94" s="149"/>
      <c r="C94" s="140"/>
      <c r="D94" s="241"/>
      <c r="J94"/>
      <c r="K94"/>
      <c r="L94"/>
    </row>
    <row r="95" spans="1:12" ht="12.75" customHeight="1" x14ac:dyDescent="0.2">
      <c r="A95" s="151"/>
      <c r="B95" s="149"/>
      <c r="C95" s="152"/>
      <c r="D95" s="241"/>
      <c r="J95"/>
      <c r="K95"/>
      <c r="L95"/>
    </row>
    <row r="96" spans="1:12" ht="25.5" customHeight="1" x14ac:dyDescent="0.2">
      <c r="A96" s="146"/>
      <c r="B96" s="150"/>
      <c r="C96" s="140"/>
      <c r="D96" s="241"/>
      <c r="J96"/>
      <c r="K96"/>
      <c r="L96"/>
    </row>
    <row r="97" spans="1:12" ht="12.75" customHeight="1" x14ac:dyDescent="0.2">
      <c r="A97" s="146"/>
      <c r="B97" s="150"/>
      <c r="C97" s="140"/>
      <c r="D97" s="241"/>
      <c r="J97"/>
      <c r="K97"/>
      <c r="L97"/>
    </row>
    <row r="98" spans="1:12" ht="12.75" customHeight="1" x14ac:dyDescent="0.2">
      <c r="A98" s="146"/>
      <c r="B98" s="149"/>
      <c r="C98" s="152"/>
      <c r="D98" s="241"/>
      <c r="J98"/>
      <c r="K98"/>
      <c r="L98"/>
    </row>
    <row r="99" spans="1:12" ht="15.75" customHeight="1" x14ac:dyDescent="0.2">
      <c r="A99" s="153"/>
      <c r="B99" s="154"/>
      <c r="C99" s="152"/>
      <c r="D99" s="241"/>
      <c r="J99"/>
      <c r="K99"/>
      <c r="L99"/>
    </row>
    <row r="100" spans="1:12" ht="15.75" customHeight="1" x14ac:dyDescent="0.2">
      <c r="A100" s="153"/>
      <c r="B100" s="154"/>
      <c r="C100" s="140"/>
      <c r="D100" s="241"/>
      <c r="J100"/>
      <c r="K100"/>
      <c r="L100"/>
    </row>
    <row r="101" spans="1:12" ht="15.75" customHeight="1" x14ac:dyDescent="0.2">
      <c r="A101" s="146"/>
      <c r="B101" s="147"/>
      <c r="C101" s="140"/>
      <c r="D101" s="241"/>
      <c r="J101"/>
      <c r="K101"/>
      <c r="L101"/>
    </row>
    <row r="102" spans="1:12" ht="12.75" customHeight="1" x14ac:dyDescent="0.2">
      <c r="A102" s="146"/>
      <c r="B102" s="150"/>
      <c r="C102" s="140"/>
      <c r="D102" s="241"/>
      <c r="J102"/>
      <c r="K102"/>
      <c r="L102"/>
    </row>
    <row r="103" spans="1:12" ht="12.75" customHeight="1" x14ac:dyDescent="0.2">
      <c r="A103" s="146"/>
      <c r="B103" s="150"/>
      <c r="C103" s="140"/>
      <c r="D103" s="241"/>
      <c r="J103"/>
      <c r="K103"/>
      <c r="L103"/>
    </row>
    <row r="104" spans="1:12" ht="12.75" customHeight="1" x14ac:dyDescent="0.2">
      <c r="A104" s="146"/>
      <c r="B104" s="150"/>
      <c r="C104" s="140"/>
      <c r="D104" s="241"/>
      <c r="J104"/>
      <c r="K104"/>
      <c r="L104"/>
    </row>
    <row r="105" spans="1:12" ht="25.5" customHeight="1" x14ac:dyDescent="0.2">
      <c r="A105" s="146"/>
      <c r="B105" s="150"/>
      <c r="C105" s="140"/>
      <c r="D105" s="241"/>
      <c r="J105"/>
      <c r="K105"/>
      <c r="L105"/>
    </row>
    <row r="106" spans="1:12" ht="25.5" customHeight="1" x14ac:dyDescent="0.2">
      <c r="A106" s="146"/>
      <c r="B106" s="150"/>
      <c r="C106" s="140"/>
      <c r="D106" s="241"/>
      <c r="J106"/>
      <c r="K106"/>
      <c r="L106"/>
    </row>
    <row r="107" spans="1:12" ht="25.5" customHeight="1" x14ac:dyDescent="0.2">
      <c r="A107" s="146"/>
      <c r="B107" s="150"/>
      <c r="C107" s="140"/>
      <c r="D107" s="241"/>
      <c r="J107"/>
      <c r="K107"/>
      <c r="L107"/>
    </row>
    <row r="108" spans="1:12" ht="12.75" customHeight="1" x14ac:dyDescent="0.2">
      <c r="A108" s="146"/>
      <c r="B108" s="150"/>
      <c r="C108" s="140"/>
      <c r="D108" s="241"/>
      <c r="J108"/>
      <c r="K108"/>
      <c r="L108"/>
    </row>
    <row r="109" spans="1:12" ht="12.75" customHeight="1" x14ac:dyDescent="0.2">
      <c r="A109" s="146"/>
      <c r="B109" s="155"/>
      <c r="C109" s="152"/>
      <c r="D109" s="241"/>
      <c r="J109"/>
      <c r="K109"/>
      <c r="L109"/>
    </row>
    <row r="110" spans="1:12" ht="12.75" customHeight="1" x14ac:dyDescent="0.2">
      <c r="A110" s="146"/>
      <c r="B110" s="156"/>
      <c r="C110" s="140"/>
      <c r="D110" s="241"/>
      <c r="J110"/>
      <c r="K110"/>
      <c r="L110"/>
    </row>
    <row r="111" spans="1:12" ht="25.5" customHeight="1" x14ac:dyDescent="0.2">
      <c r="A111" s="146"/>
      <c r="B111" s="150"/>
      <c r="C111" s="140"/>
      <c r="D111" s="241"/>
      <c r="J111"/>
      <c r="K111"/>
      <c r="L111"/>
    </row>
    <row r="112" spans="1:12" ht="25.5" customHeight="1" x14ac:dyDescent="0.2">
      <c r="A112" s="146"/>
      <c r="B112" s="150"/>
      <c r="C112" s="140"/>
      <c r="D112" s="241"/>
      <c r="J112"/>
      <c r="K112"/>
      <c r="L112"/>
    </row>
    <row r="113" spans="1:12" ht="12.75" customHeight="1" x14ac:dyDescent="0.2">
      <c r="A113" s="146"/>
      <c r="B113" s="155"/>
      <c r="C113" s="152"/>
      <c r="D113" s="241"/>
      <c r="J113"/>
      <c r="K113"/>
      <c r="L113"/>
    </row>
    <row r="114" spans="1:12" ht="12.75" customHeight="1" x14ac:dyDescent="0.2">
      <c r="A114" s="146"/>
      <c r="B114" s="155"/>
      <c r="C114" s="152"/>
      <c r="D114" s="241"/>
      <c r="J114"/>
      <c r="K114"/>
      <c r="L114"/>
    </row>
    <row r="115" spans="1:12" ht="12.75" customHeight="1" x14ac:dyDescent="0.2">
      <c r="A115" s="146"/>
      <c r="B115" s="148"/>
      <c r="C115" s="140"/>
      <c r="D115" s="241"/>
      <c r="J115"/>
      <c r="K115"/>
      <c r="L115"/>
    </row>
    <row r="116" spans="1:12" ht="12.75" customHeight="1" x14ac:dyDescent="0.2">
      <c r="A116" s="146"/>
      <c r="B116" s="148"/>
      <c r="C116" s="140"/>
      <c r="D116" s="241"/>
      <c r="J116"/>
      <c r="K116"/>
      <c r="L116"/>
    </row>
    <row r="117" spans="1:12" ht="25.5" customHeight="1" x14ac:dyDescent="0.2">
      <c r="A117" s="146"/>
      <c r="B117" s="148"/>
      <c r="C117" s="140"/>
      <c r="D117" s="241"/>
      <c r="J117"/>
      <c r="K117"/>
      <c r="L117"/>
    </row>
    <row r="118" spans="1:12" ht="12.75" customHeight="1" x14ac:dyDescent="0.2">
      <c r="A118" s="146"/>
      <c r="B118" s="155"/>
      <c r="C118" s="140"/>
      <c r="D118" s="241"/>
      <c r="J118"/>
      <c r="K118"/>
      <c r="L118"/>
    </row>
    <row r="119" spans="1:12" ht="13.5" customHeight="1" x14ac:dyDescent="0.2">
      <c r="A119" s="146"/>
      <c r="B119" s="155"/>
      <c r="C119" s="152"/>
      <c r="D119" s="241"/>
      <c r="J119"/>
      <c r="K119"/>
      <c r="L119"/>
    </row>
    <row r="120" spans="1:12" ht="12.75" customHeight="1" x14ac:dyDescent="0.2">
      <c r="D120" s="241"/>
      <c r="J120"/>
      <c r="K120"/>
      <c r="L120"/>
    </row>
    <row r="121" spans="1:12" ht="12.75" customHeight="1" x14ac:dyDescent="0.2">
      <c r="D121" s="241"/>
      <c r="J121"/>
      <c r="K121"/>
      <c r="L121"/>
    </row>
    <row r="122" spans="1:12" ht="12.75" customHeight="1" x14ac:dyDescent="0.2">
      <c r="D122" s="241"/>
      <c r="J122"/>
      <c r="K122"/>
      <c r="L122"/>
    </row>
    <row r="123" spans="1:12" ht="12.75" customHeight="1" x14ac:dyDescent="0.2">
      <c r="D123" s="241"/>
      <c r="J123"/>
      <c r="K123"/>
      <c r="L123"/>
    </row>
    <row r="124" spans="1:12" ht="12.75" customHeight="1" x14ac:dyDescent="0.2">
      <c r="D124" s="241"/>
      <c r="J124"/>
      <c r="K124"/>
      <c r="L124"/>
    </row>
    <row r="125" spans="1:12" ht="12.75" customHeight="1" x14ac:dyDescent="0.2">
      <c r="D125" s="241"/>
      <c r="J125"/>
      <c r="K125"/>
      <c r="L125"/>
    </row>
    <row r="126" spans="1:12" ht="12.75" customHeight="1" x14ac:dyDescent="0.2">
      <c r="D126" s="241"/>
      <c r="J126"/>
      <c r="K126"/>
      <c r="L126"/>
    </row>
    <row r="127" spans="1:12" ht="12.75" customHeight="1" x14ac:dyDescent="0.2">
      <c r="D127" s="241"/>
      <c r="J127"/>
      <c r="K127"/>
      <c r="L127"/>
    </row>
    <row r="128" spans="1:12" ht="12.75" customHeight="1" x14ac:dyDescent="0.2">
      <c r="D128" s="241"/>
      <c r="J128"/>
      <c r="K128"/>
      <c r="L128"/>
    </row>
    <row r="129" spans="4:12" ht="12.75" customHeight="1" x14ac:dyDescent="0.2">
      <c r="D129" s="241"/>
      <c r="J129"/>
      <c r="K129"/>
      <c r="L129"/>
    </row>
    <row r="130" spans="4:12" ht="12.75" customHeight="1" x14ac:dyDescent="0.2">
      <c r="D130" s="241"/>
      <c r="J130"/>
      <c r="K130"/>
      <c r="L130"/>
    </row>
    <row r="131" spans="4:12" ht="12.75" customHeight="1" x14ac:dyDescent="0.2">
      <c r="D131" s="241"/>
      <c r="J131"/>
      <c r="K131"/>
      <c r="L131"/>
    </row>
    <row r="132" spans="4:12" ht="12.75" customHeight="1" x14ac:dyDescent="0.2">
      <c r="D132" s="241"/>
      <c r="J132"/>
      <c r="K132"/>
      <c r="L132"/>
    </row>
    <row r="133" spans="4:12" ht="12.75" customHeight="1" x14ac:dyDescent="0.2">
      <c r="D133" s="241"/>
      <c r="J133"/>
      <c r="K133"/>
      <c r="L133"/>
    </row>
    <row r="134" spans="4:12" ht="12.75" customHeight="1" x14ac:dyDescent="0.2">
      <c r="D134" s="241"/>
      <c r="J134"/>
      <c r="K134"/>
      <c r="L134"/>
    </row>
    <row r="135" spans="4:12" ht="12.75" customHeight="1" x14ac:dyDescent="0.2">
      <c r="D135" s="241"/>
      <c r="J135"/>
      <c r="K135"/>
      <c r="L135"/>
    </row>
    <row r="136" spans="4:12" ht="12.75" customHeight="1" x14ac:dyDescent="0.2">
      <c r="D136" s="241"/>
      <c r="J136"/>
      <c r="K136"/>
      <c r="L136"/>
    </row>
    <row r="137" spans="4:12" ht="12.75" customHeight="1" x14ac:dyDescent="0.2">
      <c r="D137" s="241"/>
      <c r="J137"/>
      <c r="K137"/>
      <c r="L137"/>
    </row>
    <row r="138" spans="4:12" ht="12.75" customHeight="1" x14ac:dyDescent="0.2">
      <c r="D138" s="241"/>
      <c r="J138"/>
      <c r="K138"/>
      <c r="L138"/>
    </row>
    <row r="139" spans="4:12" ht="12.75" customHeight="1" x14ac:dyDescent="0.2">
      <c r="D139" s="241"/>
      <c r="J139"/>
      <c r="K139"/>
      <c r="L139"/>
    </row>
    <row r="140" spans="4:12" ht="12.75" customHeight="1" x14ac:dyDescent="0.2">
      <c r="D140" s="241"/>
      <c r="J140"/>
      <c r="K140"/>
      <c r="L140"/>
    </row>
    <row r="141" spans="4:12" ht="12.75" customHeight="1" x14ac:dyDescent="0.2">
      <c r="D141" s="241"/>
      <c r="J141"/>
      <c r="K141"/>
      <c r="L141"/>
    </row>
    <row r="142" spans="4:12" ht="12.75" customHeight="1" x14ac:dyDescent="0.2">
      <c r="D142" s="241"/>
      <c r="J142"/>
      <c r="K142"/>
      <c r="L142"/>
    </row>
    <row r="143" spans="4:12" ht="12.75" customHeight="1" x14ac:dyDescent="0.2">
      <c r="D143" s="241"/>
      <c r="J143"/>
      <c r="K143"/>
      <c r="L143"/>
    </row>
    <row r="144" spans="4:12" ht="12.75" customHeight="1" x14ac:dyDescent="0.2">
      <c r="D144" s="241"/>
      <c r="J144"/>
      <c r="K144"/>
      <c r="L144"/>
    </row>
    <row r="145" spans="4:12" ht="12.75" customHeight="1" x14ac:dyDescent="0.2">
      <c r="D145" s="241"/>
      <c r="J145"/>
      <c r="K145"/>
      <c r="L145"/>
    </row>
    <row r="146" spans="4:12" ht="12.75" customHeight="1" x14ac:dyDescent="0.2">
      <c r="D146" s="241"/>
      <c r="J146"/>
      <c r="K146"/>
      <c r="L146"/>
    </row>
    <row r="147" spans="4:12" ht="12.75" customHeight="1" x14ac:dyDescent="0.2">
      <c r="D147" s="241"/>
      <c r="J147"/>
      <c r="K147"/>
      <c r="L147"/>
    </row>
    <row r="148" spans="4:12" ht="12.75" customHeight="1" x14ac:dyDescent="0.2">
      <c r="D148" s="241"/>
      <c r="J148"/>
      <c r="K148"/>
      <c r="L148"/>
    </row>
    <row r="149" spans="4:12" ht="12.75" customHeight="1" x14ac:dyDescent="0.2">
      <c r="D149" s="241"/>
      <c r="J149"/>
      <c r="K149"/>
      <c r="L149"/>
    </row>
    <row r="150" spans="4:12" ht="12.75" customHeight="1" x14ac:dyDescent="0.2">
      <c r="D150" s="241"/>
      <c r="J150"/>
      <c r="K150"/>
      <c r="L150"/>
    </row>
    <row r="151" spans="4:12" ht="12.75" customHeight="1" x14ac:dyDescent="0.2">
      <c r="D151" s="241"/>
      <c r="J151"/>
      <c r="K151"/>
      <c r="L151"/>
    </row>
    <row r="152" spans="4:12" ht="12.75" customHeight="1" x14ac:dyDescent="0.2">
      <c r="D152" s="241"/>
      <c r="J152"/>
      <c r="K152"/>
      <c r="L152"/>
    </row>
    <row r="153" spans="4:12" ht="12.75" customHeight="1" x14ac:dyDescent="0.2">
      <c r="D153" s="241"/>
      <c r="J153"/>
      <c r="K153"/>
      <c r="L153"/>
    </row>
    <row r="154" spans="4:12" ht="12.75" customHeight="1" x14ac:dyDescent="0.2">
      <c r="D154" s="241"/>
      <c r="J154"/>
      <c r="K154"/>
      <c r="L154"/>
    </row>
    <row r="155" spans="4:12" ht="12.75" customHeight="1" x14ac:dyDescent="0.2">
      <c r="D155" s="241"/>
      <c r="J155"/>
      <c r="K155"/>
      <c r="L155"/>
    </row>
    <row r="156" spans="4:12" ht="12.75" customHeight="1" x14ac:dyDescent="0.2">
      <c r="D156" s="241"/>
      <c r="J156"/>
      <c r="K156"/>
      <c r="L156"/>
    </row>
    <row r="157" spans="4:12" ht="12.75" customHeight="1" x14ac:dyDescent="0.2">
      <c r="D157" s="241"/>
      <c r="J157"/>
      <c r="K157"/>
      <c r="L157"/>
    </row>
    <row r="158" spans="4:12" ht="12.75" customHeight="1" x14ac:dyDescent="0.2">
      <c r="D158" s="241"/>
      <c r="J158"/>
      <c r="K158"/>
      <c r="L158"/>
    </row>
    <row r="159" spans="4:12" ht="12.75" customHeight="1" x14ac:dyDescent="0.2">
      <c r="D159" s="241"/>
      <c r="J159"/>
      <c r="K159"/>
      <c r="L159"/>
    </row>
    <row r="160" spans="4:12" ht="12.75" customHeight="1" x14ac:dyDescent="0.2">
      <c r="D160" s="241"/>
      <c r="J160"/>
      <c r="K160"/>
      <c r="L160"/>
    </row>
    <row r="161" spans="4:12" ht="12.75" customHeight="1" x14ac:dyDescent="0.2">
      <c r="D161" s="241"/>
      <c r="J161"/>
      <c r="K161"/>
      <c r="L161"/>
    </row>
    <row r="162" spans="4:12" ht="12.75" customHeight="1" x14ac:dyDescent="0.2">
      <c r="D162" s="241"/>
      <c r="J162"/>
      <c r="K162"/>
      <c r="L162"/>
    </row>
    <row r="163" spans="4:12" ht="12.75" customHeight="1" x14ac:dyDescent="0.2">
      <c r="D163" s="241"/>
      <c r="J163"/>
      <c r="K163"/>
      <c r="L163"/>
    </row>
    <row r="164" spans="4:12" ht="12.75" customHeight="1" x14ac:dyDescent="0.2">
      <c r="D164" s="241"/>
      <c r="J164"/>
      <c r="K164"/>
      <c r="L164"/>
    </row>
    <row r="165" spans="4:12" ht="12.75" customHeight="1" x14ac:dyDescent="0.2">
      <c r="D165" s="241"/>
      <c r="J165"/>
      <c r="K165"/>
      <c r="L165"/>
    </row>
    <row r="166" spans="4:12" x14ac:dyDescent="0.2">
      <c r="D166" s="58"/>
      <c r="J166"/>
      <c r="K166"/>
      <c r="L166"/>
    </row>
    <row r="167" spans="4:12" x14ac:dyDescent="0.2">
      <c r="D167" s="58"/>
      <c r="J167"/>
      <c r="K167"/>
      <c r="L167"/>
    </row>
    <row r="168" spans="4:12" x14ac:dyDescent="0.2">
      <c r="D168" s="58"/>
      <c r="J168"/>
      <c r="K168"/>
      <c r="L168"/>
    </row>
    <row r="169" spans="4:12" x14ac:dyDescent="0.2">
      <c r="D169" s="58"/>
      <c r="J169"/>
      <c r="K169"/>
      <c r="L169"/>
    </row>
    <row r="170" spans="4:12" x14ac:dyDescent="0.2">
      <c r="D170" s="58"/>
      <c r="J170"/>
      <c r="K170"/>
      <c r="L170"/>
    </row>
    <row r="171" spans="4:12" x14ac:dyDescent="0.2">
      <c r="D171" s="58"/>
      <c r="J171"/>
      <c r="K171"/>
      <c r="L171"/>
    </row>
    <row r="172" spans="4:12" x14ac:dyDescent="0.2">
      <c r="D172" s="58"/>
      <c r="J172"/>
      <c r="K172"/>
      <c r="L172"/>
    </row>
    <row r="173" spans="4:12" x14ac:dyDescent="0.2">
      <c r="D173" s="58"/>
      <c r="J173"/>
      <c r="K173"/>
      <c r="L173"/>
    </row>
    <row r="174" spans="4:12" x14ac:dyDescent="0.2">
      <c r="D174" s="58"/>
      <c r="J174"/>
      <c r="K174"/>
      <c r="L174"/>
    </row>
    <row r="175" spans="4:12" x14ac:dyDescent="0.2">
      <c r="D175" s="58"/>
      <c r="J175"/>
      <c r="K175"/>
      <c r="L175"/>
    </row>
    <row r="176" spans="4:12" x14ac:dyDescent="0.2">
      <c r="D176" s="58"/>
      <c r="J176"/>
      <c r="K176"/>
      <c r="L176"/>
    </row>
    <row r="177" spans="4:12" x14ac:dyDescent="0.2">
      <c r="D177" s="58"/>
      <c r="J177"/>
      <c r="K177"/>
      <c r="L177"/>
    </row>
    <row r="178" spans="4:12" x14ac:dyDescent="0.2">
      <c r="D178" s="58"/>
      <c r="J178"/>
      <c r="K178"/>
      <c r="L178"/>
    </row>
    <row r="179" spans="4:12" x14ac:dyDescent="0.2">
      <c r="D179" s="58"/>
      <c r="J179"/>
      <c r="K179"/>
      <c r="L179"/>
    </row>
    <row r="180" spans="4:12" x14ac:dyDescent="0.2">
      <c r="D180" s="58"/>
      <c r="J180"/>
      <c r="K180"/>
      <c r="L180"/>
    </row>
    <row r="181" spans="4:12" x14ac:dyDescent="0.2">
      <c r="D181" s="58"/>
      <c r="J181"/>
      <c r="K181"/>
      <c r="L181"/>
    </row>
    <row r="182" spans="4:12" x14ac:dyDescent="0.2">
      <c r="D182" s="58"/>
      <c r="J182"/>
      <c r="K182"/>
      <c r="L182"/>
    </row>
    <row r="183" spans="4:12" x14ac:dyDescent="0.2">
      <c r="D183" s="58"/>
      <c r="J183"/>
      <c r="K183"/>
      <c r="L183"/>
    </row>
    <row r="184" spans="4:12" x14ac:dyDescent="0.2">
      <c r="D184" s="58"/>
      <c r="J184"/>
      <c r="K184"/>
      <c r="L184"/>
    </row>
    <row r="185" spans="4:12" x14ac:dyDescent="0.2">
      <c r="D185" s="58"/>
      <c r="J185"/>
      <c r="K185"/>
      <c r="L185"/>
    </row>
    <row r="186" spans="4:12" x14ac:dyDescent="0.2">
      <c r="D186" s="58"/>
      <c r="J186"/>
      <c r="K186"/>
      <c r="L186"/>
    </row>
    <row r="187" spans="4:12" x14ac:dyDescent="0.2">
      <c r="D187" s="58"/>
      <c r="J187"/>
      <c r="K187"/>
      <c r="L187"/>
    </row>
    <row r="188" spans="4:12" x14ac:dyDescent="0.2">
      <c r="D188" s="58"/>
      <c r="J188"/>
      <c r="K188"/>
      <c r="L188"/>
    </row>
    <row r="189" spans="4:12" x14ac:dyDescent="0.2">
      <c r="D189" s="58"/>
      <c r="J189"/>
      <c r="K189"/>
      <c r="L189"/>
    </row>
    <row r="190" spans="4:12" x14ac:dyDescent="0.2">
      <c r="D190" s="58"/>
      <c r="J190"/>
      <c r="K190"/>
      <c r="L190"/>
    </row>
    <row r="191" spans="4:12" x14ac:dyDescent="0.2">
      <c r="D191" s="58"/>
      <c r="J191"/>
      <c r="K191"/>
      <c r="L191"/>
    </row>
    <row r="192" spans="4:12" x14ac:dyDescent="0.2">
      <c r="D192" s="58"/>
      <c r="J192"/>
      <c r="K192"/>
      <c r="L192"/>
    </row>
    <row r="193" spans="4:12" x14ac:dyDescent="0.2">
      <c r="D193" s="58"/>
      <c r="J193"/>
      <c r="K193"/>
      <c r="L193"/>
    </row>
    <row r="194" spans="4:12" x14ac:dyDescent="0.2">
      <c r="D194" s="58"/>
      <c r="J194"/>
      <c r="K194"/>
      <c r="L194"/>
    </row>
    <row r="195" spans="4:12" x14ac:dyDescent="0.2">
      <c r="D195" s="58"/>
      <c r="J195"/>
      <c r="K195"/>
      <c r="L195"/>
    </row>
    <row r="196" spans="4:12" x14ac:dyDescent="0.2">
      <c r="D196" s="58"/>
      <c r="J196"/>
      <c r="K196"/>
      <c r="L196"/>
    </row>
    <row r="197" spans="4:12" x14ac:dyDescent="0.2">
      <c r="D197" s="58"/>
      <c r="J197"/>
      <c r="K197"/>
      <c r="L197"/>
    </row>
    <row r="198" spans="4:12" x14ac:dyDescent="0.2">
      <c r="D198" s="58"/>
      <c r="J198"/>
      <c r="K198"/>
      <c r="L198"/>
    </row>
    <row r="199" spans="4:12" x14ac:dyDescent="0.2">
      <c r="D199" s="58"/>
      <c r="J199"/>
      <c r="K199"/>
      <c r="L199"/>
    </row>
    <row r="200" spans="4:12" x14ac:dyDescent="0.2">
      <c r="D200" s="58"/>
      <c r="J200"/>
      <c r="K200"/>
      <c r="L200"/>
    </row>
    <row r="201" spans="4:12" x14ac:dyDescent="0.2">
      <c r="D201" s="58"/>
      <c r="J201"/>
      <c r="K201"/>
      <c r="L201"/>
    </row>
    <row r="202" spans="4:12" x14ac:dyDescent="0.2">
      <c r="D202" s="58"/>
      <c r="J202"/>
      <c r="K202"/>
      <c r="L202"/>
    </row>
    <row r="203" spans="4:12" x14ac:dyDescent="0.2">
      <c r="D203" s="58"/>
      <c r="J203"/>
      <c r="K203"/>
      <c r="L203"/>
    </row>
    <row r="204" spans="4:12" x14ac:dyDescent="0.2">
      <c r="D204" s="58"/>
      <c r="J204"/>
      <c r="K204"/>
      <c r="L204"/>
    </row>
    <row r="205" spans="4:12" x14ac:dyDescent="0.2">
      <c r="D205" s="58"/>
      <c r="J205"/>
      <c r="K205"/>
      <c r="L205"/>
    </row>
    <row r="206" spans="4:12" x14ac:dyDescent="0.2">
      <c r="D206" s="58"/>
      <c r="J206"/>
      <c r="K206"/>
      <c r="L206"/>
    </row>
    <row r="207" spans="4:12" x14ac:dyDescent="0.2">
      <c r="D207" s="58"/>
      <c r="J207"/>
      <c r="K207"/>
      <c r="L207"/>
    </row>
    <row r="208" spans="4:12" x14ac:dyDescent="0.2">
      <c r="D208" s="58"/>
      <c r="J208"/>
      <c r="K208"/>
      <c r="L208"/>
    </row>
    <row r="209" spans="4:12" x14ac:dyDescent="0.2">
      <c r="D209" s="58"/>
      <c r="J209"/>
      <c r="K209"/>
      <c r="L209"/>
    </row>
    <row r="210" spans="4:12" x14ac:dyDescent="0.2">
      <c r="D210" s="58"/>
      <c r="J210"/>
      <c r="K210"/>
      <c r="L210"/>
    </row>
    <row r="211" spans="4:12" x14ac:dyDescent="0.2">
      <c r="D211" s="58"/>
      <c r="J211"/>
      <c r="K211"/>
      <c r="L211"/>
    </row>
    <row r="212" spans="4:12" x14ac:dyDescent="0.2">
      <c r="D212" s="58"/>
      <c r="J212"/>
      <c r="K212"/>
      <c r="L212"/>
    </row>
    <row r="213" spans="4:12" x14ac:dyDescent="0.2">
      <c r="D213" s="58"/>
      <c r="J213"/>
      <c r="K213"/>
      <c r="L213"/>
    </row>
    <row r="214" spans="4:12" x14ac:dyDescent="0.2">
      <c r="D214" s="58"/>
      <c r="J214"/>
      <c r="K214"/>
      <c r="L214"/>
    </row>
    <row r="215" spans="4:12" x14ac:dyDescent="0.2">
      <c r="D215" s="58"/>
      <c r="J215"/>
      <c r="K215"/>
      <c r="L215"/>
    </row>
    <row r="216" spans="4:12" x14ac:dyDescent="0.2">
      <c r="D216" s="58"/>
      <c r="J216"/>
      <c r="K216"/>
      <c r="L216"/>
    </row>
    <row r="217" spans="4:12" x14ac:dyDescent="0.2">
      <c r="D217" s="58"/>
      <c r="J217"/>
      <c r="K217"/>
      <c r="L217"/>
    </row>
    <row r="218" spans="4:12" x14ac:dyDescent="0.2">
      <c r="D218" s="58"/>
      <c r="J218"/>
      <c r="K218"/>
      <c r="L218"/>
    </row>
    <row r="219" spans="4:12" x14ac:dyDescent="0.2">
      <c r="D219" s="58"/>
      <c r="J219"/>
      <c r="K219"/>
      <c r="L219"/>
    </row>
    <row r="220" spans="4:12" x14ac:dyDescent="0.2">
      <c r="D220" s="58"/>
      <c r="J220"/>
      <c r="K220"/>
      <c r="L220"/>
    </row>
    <row r="221" spans="4:12" x14ac:dyDescent="0.2">
      <c r="D221" s="58"/>
      <c r="J221"/>
      <c r="K221"/>
      <c r="L221"/>
    </row>
    <row r="222" spans="4:12" x14ac:dyDescent="0.2">
      <c r="D222" s="58"/>
      <c r="J222"/>
      <c r="K222"/>
      <c r="L222"/>
    </row>
    <row r="223" spans="4:12" x14ac:dyDescent="0.2">
      <c r="D223" s="58"/>
      <c r="J223"/>
      <c r="K223"/>
      <c r="L223"/>
    </row>
    <row r="224" spans="4:12" x14ac:dyDescent="0.2">
      <c r="D224" s="58"/>
      <c r="J224"/>
      <c r="K224"/>
      <c r="L224"/>
    </row>
    <row r="225" spans="4:12" x14ac:dyDescent="0.2">
      <c r="D225" s="58"/>
      <c r="J225"/>
      <c r="K225"/>
      <c r="L225"/>
    </row>
    <row r="226" spans="4:12" x14ac:dyDescent="0.2">
      <c r="D226" s="58"/>
      <c r="J226"/>
      <c r="K226"/>
      <c r="L226"/>
    </row>
    <row r="227" spans="4:12" x14ac:dyDescent="0.2">
      <c r="D227" s="58"/>
      <c r="J227"/>
      <c r="K227"/>
      <c r="L227"/>
    </row>
    <row r="228" spans="4:12" x14ac:dyDescent="0.2">
      <c r="D228" s="58"/>
      <c r="J228"/>
      <c r="K228"/>
      <c r="L228"/>
    </row>
    <row r="229" spans="4:12" x14ac:dyDescent="0.2">
      <c r="D229" s="58"/>
      <c r="J229"/>
      <c r="K229"/>
      <c r="L229"/>
    </row>
    <row r="230" spans="4:12" x14ac:dyDescent="0.2">
      <c r="D230" s="58"/>
      <c r="J230"/>
      <c r="K230"/>
      <c r="L230"/>
    </row>
    <row r="231" spans="4:12" x14ac:dyDescent="0.2">
      <c r="D231" s="58"/>
      <c r="J231"/>
      <c r="K231"/>
      <c r="L231"/>
    </row>
    <row r="232" spans="4:12" x14ac:dyDescent="0.2">
      <c r="D232" s="58"/>
      <c r="J232"/>
      <c r="K232"/>
      <c r="L232"/>
    </row>
    <row r="233" spans="4:12" x14ac:dyDescent="0.2">
      <c r="D233" s="58"/>
      <c r="J233"/>
      <c r="K233"/>
      <c r="L233"/>
    </row>
    <row r="234" spans="4:12" x14ac:dyDescent="0.2">
      <c r="D234" s="58"/>
      <c r="J234"/>
      <c r="K234"/>
      <c r="L234"/>
    </row>
    <row r="235" spans="4:12" x14ac:dyDescent="0.2">
      <c r="D235" s="58"/>
      <c r="J235"/>
      <c r="K235"/>
      <c r="L235"/>
    </row>
    <row r="236" spans="4:12" x14ac:dyDescent="0.2">
      <c r="D236" s="58"/>
      <c r="J236"/>
      <c r="K236"/>
      <c r="L236"/>
    </row>
    <row r="237" spans="4:12" x14ac:dyDescent="0.2">
      <c r="D237" s="58"/>
      <c r="J237"/>
      <c r="K237"/>
      <c r="L237"/>
    </row>
    <row r="238" spans="4:12" x14ac:dyDescent="0.2">
      <c r="D238" s="58"/>
      <c r="J238"/>
      <c r="K238"/>
      <c r="L238"/>
    </row>
    <row r="239" spans="4:12" x14ac:dyDescent="0.2">
      <c r="D239" s="58"/>
      <c r="J239"/>
      <c r="K239"/>
      <c r="L239"/>
    </row>
    <row r="240" spans="4:12" x14ac:dyDescent="0.2">
      <c r="D240" s="58"/>
      <c r="J240"/>
      <c r="K240"/>
      <c r="L240"/>
    </row>
    <row r="241" spans="4:12" x14ac:dyDescent="0.2">
      <c r="D241" s="58"/>
      <c r="J241"/>
      <c r="K241"/>
      <c r="L241"/>
    </row>
    <row r="242" spans="4:12" x14ac:dyDescent="0.2">
      <c r="D242" s="58"/>
      <c r="J242"/>
      <c r="K242"/>
      <c r="L242"/>
    </row>
    <row r="243" spans="4:12" x14ac:dyDescent="0.2">
      <c r="D243" s="58"/>
      <c r="J243"/>
      <c r="K243"/>
      <c r="L243"/>
    </row>
    <row r="244" spans="4:12" x14ac:dyDescent="0.2">
      <c r="D244" s="58"/>
      <c r="J244"/>
      <c r="K244"/>
      <c r="L244"/>
    </row>
    <row r="245" spans="4:12" x14ac:dyDescent="0.2">
      <c r="D245" s="58"/>
      <c r="J245"/>
      <c r="K245"/>
      <c r="L245"/>
    </row>
    <row r="246" spans="4:12" x14ac:dyDescent="0.2">
      <c r="D246" s="58"/>
      <c r="J246"/>
      <c r="K246"/>
      <c r="L246"/>
    </row>
    <row r="247" spans="4:12" x14ac:dyDescent="0.2">
      <c r="D247" s="58"/>
      <c r="J247"/>
      <c r="K247"/>
      <c r="L247"/>
    </row>
    <row r="248" spans="4:12" x14ac:dyDescent="0.2">
      <c r="D248" s="58"/>
      <c r="J248"/>
      <c r="K248"/>
      <c r="L248"/>
    </row>
    <row r="249" spans="4:12" x14ac:dyDescent="0.2">
      <c r="D249" s="58"/>
      <c r="J249"/>
      <c r="K249"/>
      <c r="L249"/>
    </row>
    <row r="250" spans="4:12" x14ac:dyDescent="0.2">
      <c r="D250" s="58"/>
      <c r="J250"/>
      <c r="K250"/>
      <c r="L250"/>
    </row>
    <row r="251" spans="4:12" x14ac:dyDescent="0.2">
      <c r="D251" s="58"/>
      <c r="J251"/>
      <c r="K251"/>
      <c r="L251"/>
    </row>
    <row r="252" spans="4:12" x14ac:dyDescent="0.2">
      <c r="D252" s="58"/>
      <c r="J252"/>
      <c r="K252"/>
      <c r="L252"/>
    </row>
    <row r="253" spans="4:12" x14ac:dyDescent="0.2">
      <c r="D253" s="58"/>
      <c r="J253"/>
      <c r="K253"/>
      <c r="L253"/>
    </row>
    <row r="254" spans="4:12" x14ac:dyDescent="0.2">
      <c r="D254" s="58"/>
      <c r="J254"/>
      <c r="K254"/>
      <c r="L254"/>
    </row>
    <row r="255" spans="4:12" x14ac:dyDescent="0.2">
      <c r="D255" s="58"/>
      <c r="J255"/>
      <c r="K255"/>
      <c r="L255"/>
    </row>
    <row r="256" spans="4:12" x14ac:dyDescent="0.2">
      <c r="D256" s="58"/>
      <c r="J256"/>
      <c r="K256"/>
      <c r="L256"/>
    </row>
    <row r="257" spans="4:12" x14ac:dyDescent="0.2">
      <c r="D257" s="58"/>
      <c r="J257"/>
      <c r="K257"/>
      <c r="L257"/>
    </row>
    <row r="258" spans="4:12" x14ac:dyDescent="0.2">
      <c r="D258" s="58"/>
      <c r="J258"/>
      <c r="K258"/>
      <c r="L258"/>
    </row>
    <row r="259" spans="4:12" x14ac:dyDescent="0.2">
      <c r="D259" s="58"/>
      <c r="J259"/>
      <c r="K259"/>
      <c r="L259"/>
    </row>
    <row r="260" spans="4:12" x14ac:dyDescent="0.2">
      <c r="D260" s="58"/>
      <c r="J260"/>
      <c r="K260"/>
      <c r="L260"/>
    </row>
    <row r="261" spans="4:12" x14ac:dyDescent="0.2">
      <c r="D261" s="58"/>
      <c r="J261"/>
      <c r="K261"/>
      <c r="L261"/>
    </row>
    <row r="262" spans="4:12" x14ac:dyDescent="0.2">
      <c r="D262" s="58"/>
      <c r="J262"/>
      <c r="K262"/>
      <c r="L262"/>
    </row>
    <row r="263" spans="4:12" x14ac:dyDescent="0.2">
      <c r="D263" s="58"/>
      <c r="J263"/>
      <c r="K263"/>
      <c r="L263"/>
    </row>
    <row r="264" spans="4:12" x14ac:dyDescent="0.2">
      <c r="D264" s="58"/>
      <c r="J264"/>
      <c r="K264"/>
      <c r="L264"/>
    </row>
    <row r="265" spans="4:12" x14ac:dyDescent="0.2">
      <c r="D265" s="58"/>
      <c r="J265"/>
      <c r="K265"/>
      <c r="L265"/>
    </row>
    <row r="266" spans="4:12" x14ac:dyDescent="0.2">
      <c r="D266" s="58"/>
      <c r="J266"/>
      <c r="K266"/>
      <c r="L266"/>
    </row>
    <row r="267" spans="4:12" x14ac:dyDescent="0.2">
      <c r="D267" s="58"/>
      <c r="J267"/>
      <c r="K267"/>
      <c r="L267"/>
    </row>
    <row r="268" spans="4:12" x14ac:dyDescent="0.2">
      <c r="D268" s="58"/>
      <c r="J268"/>
      <c r="K268"/>
      <c r="L268"/>
    </row>
    <row r="269" spans="4:12" x14ac:dyDescent="0.2">
      <c r="D269" s="58"/>
      <c r="J269"/>
      <c r="K269"/>
      <c r="L269"/>
    </row>
    <row r="270" spans="4:12" x14ac:dyDescent="0.2">
      <c r="D270" s="58"/>
      <c r="J270"/>
      <c r="K270"/>
      <c r="L270"/>
    </row>
    <row r="271" spans="4:12" x14ac:dyDescent="0.2">
      <c r="D271" s="58"/>
      <c r="J271"/>
      <c r="K271"/>
      <c r="L271"/>
    </row>
    <row r="272" spans="4:12" x14ac:dyDescent="0.2">
      <c r="D272" s="58"/>
      <c r="J272"/>
      <c r="K272"/>
      <c r="L272"/>
    </row>
    <row r="273" spans="4:12" x14ac:dyDescent="0.2">
      <c r="D273" s="58"/>
      <c r="J273"/>
      <c r="K273"/>
      <c r="L273"/>
    </row>
    <row r="274" spans="4:12" x14ac:dyDescent="0.2">
      <c r="D274" s="58"/>
      <c r="J274"/>
      <c r="K274"/>
      <c r="L274"/>
    </row>
    <row r="275" spans="4:12" x14ac:dyDescent="0.2">
      <c r="D275" s="58"/>
      <c r="J275"/>
      <c r="K275"/>
      <c r="L275"/>
    </row>
    <row r="276" spans="4:12" x14ac:dyDescent="0.2">
      <c r="D276" s="58"/>
      <c r="J276"/>
      <c r="K276"/>
      <c r="L276"/>
    </row>
    <row r="277" spans="4:12" x14ac:dyDescent="0.2">
      <c r="D277" s="58"/>
      <c r="J277"/>
      <c r="K277"/>
      <c r="L277"/>
    </row>
    <row r="278" spans="4:12" x14ac:dyDescent="0.2">
      <c r="D278" s="58"/>
      <c r="J278"/>
      <c r="K278"/>
      <c r="L278"/>
    </row>
    <row r="279" spans="4:12" x14ac:dyDescent="0.2">
      <c r="D279" s="58"/>
      <c r="J279"/>
      <c r="K279"/>
      <c r="L279"/>
    </row>
    <row r="280" spans="4:12" x14ac:dyDescent="0.2">
      <c r="D280" s="58"/>
      <c r="J280"/>
      <c r="K280"/>
      <c r="L280"/>
    </row>
    <row r="281" spans="4:12" x14ac:dyDescent="0.2">
      <c r="D281" s="58"/>
      <c r="J281"/>
      <c r="K281"/>
      <c r="L281"/>
    </row>
    <row r="282" spans="4:12" x14ac:dyDescent="0.2">
      <c r="D282" s="58"/>
      <c r="J282"/>
      <c r="K282"/>
      <c r="L282"/>
    </row>
    <row r="283" spans="4:12" x14ac:dyDescent="0.2">
      <c r="D283" s="58"/>
      <c r="J283"/>
      <c r="K283"/>
      <c r="L283"/>
    </row>
    <row r="284" spans="4:12" x14ac:dyDescent="0.2">
      <c r="D284" s="58"/>
      <c r="J284"/>
      <c r="K284"/>
      <c r="L284"/>
    </row>
    <row r="285" spans="4:12" x14ac:dyDescent="0.2">
      <c r="D285" s="58"/>
      <c r="J285"/>
      <c r="K285"/>
      <c r="L285"/>
    </row>
    <row r="286" spans="4:12" x14ac:dyDescent="0.2">
      <c r="D286" s="58"/>
      <c r="J286"/>
      <c r="K286"/>
      <c r="L286"/>
    </row>
    <row r="287" spans="4:12" x14ac:dyDescent="0.2">
      <c r="D287" s="58"/>
      <c r="J287"/>
      <c r="K287"/>
      <c r="L287"/>
    </row>
    <row r="288" spans="4:12" x14ac:dyDescent="0.2">
      <c r="D288" s="58"/>
      <c r="J288"/>
      <c r="K288"/>
      <c r="L288"/>
    </row>
    <row r="289" spans="4:12" x14ac:dyDescent="0.2">
      <c r="D289" s="58"/>
      <c r="J289"/>
      <c r="K289"/>
      <c r="L289"/>
    </row>
    <row r="290" spans="4:12" x14ac:dyDescent="0.2">
      <c r="D290" s="58"/>
      <c r="J290"/>
      <c r="K290"/>
      <c r="L290"/>
    </row>
    <row r="291" spans="4:12" x14ac:dyDescent="0.2">
      <c r="D291" s="58"/>
      <c r="J291"/>
      <c r="K291"/>
      <c r="L291"/>
    </row>
    <row r="292" spans="4:12" x14ac:dyDescent="0.2">
      <c r="D292" s="58"/>
      <c r="J292"/>
      <c r="K292"/>
      <c r="L292"/>
    </row>
    <row r="293" spans="4:12" x14ac:dyDescent="0.2">
      <c r="D293" s="58"/>
      <c r="J293"/>
      <c r="K293"/>
      <c r="L293"/>
    </row>
    <row r="294" spans="4:12" x14ac:dyDescent="0.2">
      <c r="D294" s="58"/>
      <c r="J294"/>
      <c r="K294"/>
      <c r="L294"/>
    </row>
    <row r="295" spans="4:12" x14ac:dyDescent="0.2">
      <c r="D295" s="58"/>
      <c r="J295"/>
      <c r="K295"/>
      <c r="L295"/>
    </row>
    <row r="296" spans="4:12" x14ac:dyDescent="0.2">
      <c r="D296" s="58"/>
      <c r="J296"/>
      <c r="K296"/>
      <c r="L296"/>
    </row>
    <row r="297" spans="4:12" x14ac:dyDescent="0.2">
      <c r="D297" s="58"/>
      <c r="J297"/>
      <c r="K297"/>
      <c r="L297"/>
    </row>
    <row r="298" spans="4:12" x14ac:dyDescent="0.2">
      <c r="D298" s="58"/>
      <c r="J298"/>
      <c r="K298"/>
      <c r="L298"/>
    </row>
    <row r="299" spans="4:12" x14ac:dyDescent="0.2">
      <c r="D299" s="58"/>
      <c r="J299"/>
      <c r="K299"/>
      <c r="L299"/>
    </row>
    <row r="300" spans="4:12" x14ac:dyDescent="0.2">
      <c r="D300" s="58"/>
      <c r="J300"/>
      <c r="K300"/>
      <c r="L300"/>
    </row>
    <row r="301" spans="4:12" x14ac:dyDescent="0.2">
      <c r="D301" s="58"/>
      <c r="J301"/>
      <c r="K301"/>
      <c r="L301"/>
    </row>
    <row r="302" spans="4:12" x14ac:dyDescent="0.2">
      <c r="D302" s="58"/>
      <c r="J302"/>
      <c r="K302"/>
      <c r="L302"/>
    </row>
    <row r="303" spans="4:12" x14ac:dyDescent="0.2">
      <c r="D303" s="58"/>
      <c r="J303"/>
      <c r="K303"/>
      <c r="L303"/>
    </row>
    <row r="304" spans="4:12" x14ac:dyDescent="0.2">
      <c r="D304" s="58"/>
      <c r="J304"/>
      <c r="K304"/>
      <c r="L304"/>
    </row>
    <row r="305" spans="4:12" x14ac:dyDescent="0.2">
      <c r="D305" s="58"/>
      <c r="J305"/>
      <c r="K305"/>
      <c r="L305"/>
    </row>
    <row r="306" spans="4:12" x14ac:dyDescent="0.2">
      <c r="D306" s="58"/>
      <c r="J306"/>
      <c r="K306"/>
      <c r="L306"/>
    </row>
    <row r="307" spans="4:12" x14ac:dyDescent="0.2">
      <c r="D307" s="58"/>
      <c r="J307"/>
      <c r="K307"/>
      <c r="L307"/>
    </row>
    <row r="308" spans="4:12" x14ac:dyDescent="0.2">
      <c r="D308" s="58"/>
      <c r="J308"/>
      <c r="K308"/>
      <c r="L308"/>
    </row>
    <row r="309" spans="4:12" x14ac:dyDescent="0.2">
      <c r="D309" s="58"/>
      <c r="J309"/>
      <c r="K309"/>
      <c r="L309"/>
    </row>
    <row r="310" spans="4:12" x14ac:dyDescent="0.2">
      <c r="D310" s="58"/>
      <c r="J310"/>
      <c r="K310"/>
      <c r="L310"/>
    </row>
    <row r="311" spans="4:12" x14ac:dyDescent="0.2">
      <c r="D311" s="58"/>
      <c r="J311"/>
      <c r="K311"/>
      <c r="L311"/>
    </row>
    <row r="312" spans="4:12" x14ac:dyDescent="0.2">
      <c r="D312" s="58"/>
      <c r="J312"/>
      <c r="K312"/>
      <c r="L312"/>
    </row>
    <row r="313" spans="4:12" x14ac:dyDescent="0.2">
      <c r="D313" s="58"/>
      <c r="J313"/>
      <c r="K313"/>
      <c r="L313"/>
    </row>
    <row r="314" spans="4:12" x14ac:dyDescent="0.2">
      <c r="D314" s="58"/>
      <c r="J314"/>
      <c r="K314"/>
      <c r="L314"/>
    </row>
    <row r="315" spans="4:12" x14ac:dyDescent="0.2">
      <c r="D315" s="58"/>
      <c r="J315"/>
      <c r="K315"/>
      <c r="L315"/>
    </row>
    <row r="316" spans="4:12" x14ac:dyDescent="0.2">
      <c r="D316" s="58"/>
      <c r="J316"/>
      <c r="K316"/>
      <c r="L316"/>
    </row>
    <row r="317" spans="4:12" x14ac:dyDescent="0.2">
      <c r="D317" s="58"/>
      <c r="J317"/>
      <c r="K317"/>
      <c r="L317"/>
    </row>
    <row r="318" spans="4:12" x14ac:dyDescent="0.2">
      <c r="D318" s="58"/>
      <c r="J318"/>
      <c r="K318"/>
      <c r="L318"/>
    </row>
    <row r="319" spans="4:12" x14ac:dyDescent="0.2">
      <c r="D319" s="58"/>
      <c r="J319"/>
      <c r="K319"/>
      <c r="L319"/>
    </row>
    <row r="320" spans="4:12" x14ac:dyDescent="0.2">
      <c r="D320" s="58"/>
      <c r="J320"/>
      <c r="K320"/>
      <c r="L320"/>
    </row>
    <row r="321" spans="4:12" x14ac:dyDescent="0.2">
      <c r="D321" s="58"/>
      <c r="J321"/>
      <c r="K321"/>
      <c r="L321"/>
    </row>
    <row r="322" spans="4:12" x14ac:dyDescent="0.2">
      <c r="D322" s="58"/>
      <c r="J322"/>
      <c r="K322"/>
      <c r="L322"/>
    </row>
    <row r="323" spans="4:12" x14ac:dyDescent="0.2">
      <c r="D323" s="58"/>
      <c r="J323"/>
      <c r="K323"/>
      <c r="L323"/>
    </row>
    <row r="324" spans="4:12" x14ac:dyDescent="0.2">
      <c r="D324" s="58"/>
      <c r="J324"/>
      <c r="K324"/>
      <c r="L324"/>
    </row>
    <row r="325" spans="4:12" x14ac:dyDescent="0.2">
      <c r="D325" s="58"/>
      <c r="J325"/>
      <c r="K325"/>
      <c r="L325"/>
    </row>
    <row r="326" spans="4:12" x14ac:dyDescent="0.2">
      <c r="D326" s="58"/>
      <c r="J326"/>
      <c r="K326"/>
      <c r="L326"/>
    </row>
    <row r="327" spans="4:12" x14ac:dyDescent="0.2">
      <c r="D327" s="58"/>
      <c r="J327"/>
      <c r="K327"/>
      <c r="L327"/>
    </row>
    <row r="328" spans="4:12" x14ac:dyDescent="0.2">
      <c r="D328" s="58"/>
      <c r="J328"/>
      <c r="K328"/>
      <c r="L328"/>
    </row>
    <row r="329" spans="4:12" x14ac:dyDescent="0.2">
      <c r="D329" s="58"/>
      <c r="J329"/>
      <c r="K329"/>
      <c r="L329"/>
    </row>
    <row r="330" spans="4:12" x14ac:dyDescent="0.2">
      <c r="D330" s="58"/>
      <c r="J330"/>
      <c r="K330"/>
      <c r="L330"/>
    </row>
    <row r="331" spans="4:12" x14ac:dyDescent="0.2">
      <c r="D331" s="58"/>
      <c r="J331"/>
      <c r="K331"/>
      <c r="L331"/>
    </row>
    <row r="332" spans="4:12" x14ac:dyDescent="0.2">
      <c r="D332" s="58"/>
      <c r="J332"/>
      <c r="K332"/>
      <c r="L332"/>
    </row>
    <row r="333" spans="4:12" x14ac:dyDescent="0.2">
      <c r="D333" s="58"/>
      <c r="J333"/>
      <c r="K333"/>
      <c r="L333"/>
    </row>
    <row r="334" spans="4:12" x14ac:dyDescent="0.2">
      <c r="D334" s="58"/>
      <c r="J334"/>
      <c r="K334"/>
      <c r="L334"/>
    </row>
    <row r="335" spans="4:12" x14ac:dyDescent="0.2">
      <c r="D335" s="58"/>
      <c r="J335"/>
      <c r="K335"/>
      <c r="L335"/>
    </row>
    <row r="336" spans="4:12" x14ac:dyDescent="0.2">
      <c r="D336" s="58"/>
      <c r="J336"/>
      <c r="K336"/>
      <c r="L336"/>
    </row>
    <row r="337" spans="4:12" x14ac:dyDescent="0.2">
      <c r="D337" s="58"/>
      <c r="J337"/>
      <c r="K337"/>
      <c r="L337"/>
    </row>
    <row r="338" spans="4:12" x14ac:dyDescent="0.2">
      <c r="D338" s="58"/>
      <c r="J338"/>
      <c r="K338"/>
      <c r="L338"/>
    </row>
    <row r="339" spans="4:12" x14ac:dyDescent="0.2">
      <c r="D339" s="58"/>
      <c r="J339"/>
      <c r="K339"/>
      <c r="L339"/>
    </row>
    <row r="340" spans="4:12" x14ac:dyDescent="0.2">
      <c r="D340" s="58"/>
      <c r="J340"/>
      <c r="K340"/>
      <c r="L340"/>
    </row>
    <row r="341" spans="4:12" x14ac:dyDescent="0.2">
      <c r="D341" s="58"/>
      <c r="J341"/>
      <c r="K341"/>
      <c r="L341"/>
    </row>
    <row r="342" spans="4:12" x14ac:dyDescent="0.2">
      <c r="D342" s="58"/>
      <c r="J342"/>
      <c r="K342"/>
      <c r="L342"/>
    </row>
    <row r="343" spans="4:12" x14ac:dyDescent="0.2">
      <c r="D343" s="58"/>
      <c r="J343"/>
      <c r="K343"/>
      <c r="L343"/>
    </row>
    <row r="344" spans="4:12" x14ac:dyDescent="0.2">
      <c r="D344" s="58"/>
      <c r="J344"/>
      <c r="K344"/>
      <c r="L344"/>
    </row>
    <row r="345" spans="4:12" x14ac:dyDescent="0.2">
      <c r="D345" s="58"/>
      <c r="J345"/>
      <c r="K345"/>
      <c r="L345"/>
    </row>
    <row r="346" spans="4:12" x14ac:dyDescent="0.2">
      <c r="D346" s="58"/>
      <c r="J346"/>
      <c r="K346"/>
      <c r="L346"/>
    </row>
    <row r="347" spans="4:12" x14ac:dyDescent="0.2">
      <c r="D347" s="58"/>
      <c r="J347"/>
      <c r="K347"/>
      <c r="L347"/>
    </row>
    <row r="348" spans="4:12" x14ac:dyDescent="0.2">
      <c r="D348" s="58"/>
      <c r="J348"/>
      <c r="K348"/>
      <c r="L348"/>
    </row>
    <row r="349" spans="4:12" x14ac:dyDescent="0.2">
      <c r="D349" s="58"/>
      <c r="J349"/>
      <c r="K349"/>
      <c r="L349"/>
    </row>
    <row r="350" spans="4:12" x14ac:dyDescent="0.2">
      <c r="D350" s="58"/>
      <c r="J350"/>
      <c r="K350"/>
      <c r="L350"/>
    </row>
    <row r="351" spans="4:12" x14ac:dyDescent="0.2">
      <c r="D351" s="58"/>
      <c r="J351"/>
      <c r="K351"/>
      <c r="L351"/>
    </row>
    <row r="352" spans="4:12" x14ac:dyDescent="0.2">
      <c r="D352" s="58"/>
      <c r="J352"/>
      <c r="K352"/>
      <c r="L352"/>
    </row>
    <row r="353" spans="4:12" x14ac:dyDescent="0.2">
      <c r="D353" s="58"/>
      <c r="J353"/>
      <c r="K353"/>
      <c r="L353"/>
    </row>
    <row r="354" spans="4:12" x14ac:dyDescent="0.2">
      <c r="D354" s="58"/>
      <c r="J354"/>
      <c r="K354"/>
      <c r="L354"/>
    </row>
    <row r="355" spans="4:12" x14ac:dyDescent="0.2">
      <c r="D355" s="58"/>
      <c r="J355"/>
      <c r="K355"/>
      <c r="L355"/>
    </row>
    <row r="356" spans="4:12" x14ac:dyDescent="0.2">
      <c r="D356" s="58"/>
      <c r="J356"/>
      <c r="K356"/>
      <c r="L356"/>
    </row>
    <row r="357" spans="4:12" x14ac:dyDescent="0.2">
      <c r="D357" s="58"/>
      <c r="J357"/>
      <c r="K357"/>
      <c r="L357"/>
    </row>
    <row r="358" spans="4:12" x14ac:dyDescent="0.2">
      <c r="D358" s="58"/>
      <c r="J358"/>
      <c r="K358"/>
      <c r="L358"/>
    </row>
    <row r="359" spans="4:12" x14ac:dyDescent="0.2">
      <c r="D359" s="58"/>
      <c r="J359"/>
      <c r="K359"/>
      <c r="L359"/>
    </row>
    <row r="360" spans="4:12" x14ac:dyDescent="0.2">
      <c r="D360" s="58"/>
      <c r="J360"/>
      <c r="K360"/>
      <c r="L360"/>
    </row>
    <row r="361" spans="4:12" x14ac:dyDescent="0.2">
      <c r="D361" s="58"/>
      <c r="J361"/>
      <c r="K361"/>
      <c r="L361"/>
    </row>
    <row r="362" spans="4:12" x14ac:dyDescent="0.2">
      <c r="D362" s="58"/>
      <c r="J362"/>
      <c r="K362"/>
      <c r="L362"/>
    </row>
    <row r="363" spans="4:12" x14ac:dyDescent="0.2">
      <c r="D363" s="58"/>
      <c r="J363"/>
      <c r="K363"/>
      <c r="L363"/>
    </row>
    <row r="364" spans="4:12" x14ac:dyDescent="0.2">
      <c r="D364" s="58"/>
      <c r="J364"/>
      <c r="K364"/>
      <c r="L364"/>
    </row>
    <row r="365" spans="4:12" x14ac:dyDescent="0.2">
      <c r="D365" s="58"/>
      <c r="J365"/>
      <c r="K365"/>
      <c r="L365"/>
    </row>
    <row r="366" spans="4:12" x14ac:dyDescent="0.2">
      <c r="D366" s="58"/>
      <c r="J366"/>
      <c r="K366"/>
      <c r="L366"/>
    </row>
    <row r="367" spans="4:12" x14ac:dyDescent="0.2">
      <c r="D367" s="58"/>
      <c r="J367"/>
      <c r="K367"/>
      <c r="L367"/>
    </row>
    <row r="368" spans="4:12" x14ac:dyDescent="0.2">
      <c r="D368" s="58"/>
      <c r="J368"/>
      <c r="K368"/>
      <c r="L368"/>
    </row>
    <row r="369" spans="4:12" x14ac:dyDescent="0.2">
      <c r="D369" s="58"/>
      <c r="J369"/>
      <c r="K369"/>
      <c r="L369"/>
    </row>
    <row r="370" spans="4:12" x14ac:dyDescent="0.2">
      <c r="D370" s="58"/>
      <c r="J370"/>
      <c r="K370"/>
      <c r="L370"/>
    </row>
    <row r="371" spans="4:12" x14ac:dyDescent="0.2">
      <c r="D371" s="58"/>
      <c r="J371"/>
      <c r="K371"/>
      <c r="L371"/>
    </row>
    <row r="372" spans="4:12" x14ac:dyDescent="0.2">
      <c r="D372" s="58"/>
      <c r="J372"/>
      <c r="K372"/>
      <c r="L372"/>
    </row>
    <row r="373" spans="4:12" x14ac:dyDescent="0.2">
      <c r="D373" s="58"/>
      <c r="J373"/>
      <c r="K373"/>
      <c r="L373"/>
    </row>
    <row r="374" spans="4:12" x14ac:dyDescent="0.2">
      <c r="D374" s="58"/>
      <c r="J374"/>
      <c r="K374"/>
      <c r="L374"/>
    </row>
    <row r="375" spans="4:12" x14ac:dyDescent="0.2">
      <c r="D375" s="58"/>
      <c r="J375"/>
      <c r="K375"/>
      <c r="L375"/>
    </row>
    <row r="376" spans="4:12" x14ac:dyDescent="0.2">
      <c r="D376" s="58"/>
      <c r="J376"/>
      <c r="K376"/>
      <c r="L376"/>
    </row>
    <row r="377" spans="4:12" x14ac:dyDescent="0.2">
      <c r="D377" s="58"/>
      <c r="J377"/>
      <c r="K377"/>
      <c r="L377"/>
    </row>
    <row r="378" spans="4:12" x14ac:dyDescent="0.2">
      <c r="D378" s="58"/>
      <c r="J378"/>
      <c r="K378"/>
      <c r="L378"/>
    </row>
    <row r="379" spans="4:12" x14ac:dyDescent="0.2">
      <c r="D379" s="58"/>
      <c r="J379"/>
      <c r="K379"/>
      <c r="L379"/>
    </row>
    <row r="380" spans="4:12" x14ac:dyDescent="0.2">
      <c r="D380" s="58"/>
      <c r="J380"/>
      <c r="K380"/>
      <c r="L380"/>
    </row>
    <row r="381" spans="4:12" x14ac:dyDescent="0.2">
      <c r="D381" s="58"/>
      <c r="J381"/>
      <c r="K381"/>
      <c r="L381"/>
    </row>
    <row r="382" spans="4:12" x14ac:dyDescent="0.2">
      <c r="D382" s="58"/>
      <c r="J382"/>
      <c r="K382"/>
      <c r="L382"/>
    </row>
    <row r="383" spans="4:12" x14ac:dyDescent="0.2">
      <c r="D383" s="58"/>
      <c r="J383"/>
      <c r="K383"/>
      <c r="L383"/>
    </row>
    <row r="384" spans="4:12" x14ac:dyDescent="0.2">
      <c r="D384" s="58"/>
      <c r="J384"/>
      <c r="K384"/>
      <c r="L384"/>
    </row>
    <row r="385" spans="4:12" x14ac:dyDescent="0.2">
      <c r="D385" s="58"/>
      <c r="J385"/>
      <c r="K385"/>
      <c r="L385"/>
    </row>
    <row r="386" spans="4:12" x14ac:dyDescent="0.2">
      <c r="D386" s="58"/>
      <c r="J386"/>
      <c r="K386"/>
      <c r="L386"/>
    </row>
    <row r="387" spans="4:12" x14ac:dyDescent="0.2">
      <c r="D387" s="58"/>
      <c r="J387"/>
      <c r="K387"/>
      <c r="L387"/>
    </row>
    <row r="388" spans="4:12" x14ac:dyDescent="0.2">
      <c r="D388" s="58"/>
      <c r="J388"/>
      <c r="K388"/>
      <c r="L388"/>
    </row>
    <row r="389" spans="4:12" x14ac:dyDescent="0.2">
      <c r="D389" s="58"/>
      <c r="J389"/>
      <c r="K389"/>
      <c r="L389"/>
    </row>
    <row r="390" spans="4:12" x14ac:dyDescent="0.2">
      <c r="D390" s="58"/>
      <c r="J390"/>
      <c r="K390"/>
      <c r="L390"/>
    </row>
    <row r="391" spans="4:12" x14ac:dyDescent="0.2">
      <c r="D391" s="58"/>
      <c r="J391"/>
      <c r="K391"/>
      <c r="L391"/>
    </row>
    <row r="392" spans="4:12" x14ac:dyDescent="0.2">
      <c r="D392" s="58"/>
      <c r="J392"/>
      <c r="K392"/>
      <c r="L392"/>
    </row>
    <row r="393" spans="4:12" x14ac:dyDescent="0.2">
      <c r="D393" s="58"/>
      <c r="J393"/>
      <c r="K393"/>
      <c r="L393"/>
    </row>
    <row r="394" spans="4:12" x14ac:dyDescent="0.2">
      <c r="D394" s="58"/>
      <c r="J394"/>
      <c r="K394"/>
      <c r="L394"/>
    </row>
    <row r="395" spans="4:12" x14ac:dyDescent="0.2">
      <c r="D395" s="58"/>
      <c r="J395"/>
      <c r="K395"/>
      <c r="L395"/>
    </row>
    <row r="396" spans="4:12" x14ac:dyDescent="0.2">
      <c r="D396" s="58"/>
      <c r="J396"/>
      <c r="K396"/>
      <c r="L396"/>
    </row>
    <row r="397" spans="4:12" x14ac:dyDescent="0.2">
      <c r="D397" s="58"/>
      <c r="J397"/>
      <c r="K397"/>
      <c r="L397"/>
    </row>
    <row r="398" spans="4:12" x14ac:dyDescent="0.2">
      <c r="D398" s="58"/>
      <c r="J398"/>
      <c r="K398"/>
      <c r="L398"/>
    </row>
    <row r="399" spans="4:12" x14ac:dyDescent="0.2">
      <c r="D399" s="58"/>
      <c r="J399"/>
      <c r="K399"/>
      <c r="L399"/>
    </row>
    <row r="400" spans="4:12" x14ac:dyDescent="0.2">
      <c r="D400" s="58"/>
      <c r="J400"/>
      <c r="K400"/>
      <c r="L400"/>
    </row>
    <row r="401" spans="4:12" x14ac:dyDescent="0.2">
      <c r="D401" s="58"/>
      <c r="J401"/>
      <c r="K401"/>
      <c r="L401"/>
    </row>
    <row r="402" spans="4:12" x14ac:dyDescent="0.2">
      <c r="D402" s="58"/>
      <c r="J402"/>
      <c r="K402"/>
      <c r="L402"/>
    </row>
    <row r="403" spans="4:12" x14ac:dyDescent="0.2">
      <c r="D403" s="58"/>
      <c r="J403"/>
      <c r="K403"/>
      <c r="L403"/>
    </row>
    <row r="404" spans="4:12" x14ac:dyDescent="0.2">
      <c r="D404" s="58"/>
      <c r="J404"/>
      <c r="K404"/>
      <c r="L404"/>
    </row>
    <row r="405" spans="4:12" x14ac:dyDescent="0.2">
      <c r="D405" s="58"/>
      <c r="J405"/>
      <c r="K405"/>
      <c r="L405"/>
    </row>
    <row r="406" spans="4:12" x14ac:dyDescent="0.2">
      <c r="D406" s="58"/>
      <c r="J406"/>
      <c r="K406"/>
      <c r="L406"/>
    </row>
    <row r="407" spans="4:12" x14ac:dyDescent="0.2">
      <c r="D407" s="58"/>
      <c r="J407"/>
      <c r="K407"/>
      <c r="L407"/>
    </row>
    <row r="408" spans="4:12" x14ac:dyDescent="0.2">
      <c r="D408" s="58"/>
      <c r="J408"/>
      <c r="K408"/>
      <c r="L408"/>
    </row>
    <row r="409" spans="4:12" x14ac:dyDescent="0.2">
      <c r="D409" s="58"/>
      <c r="J409"/>
      <c r="K409"/>
      <c r="L409"/>
    </row>
    <row r="410" spans="4:12" x14ac:dyDescent="0.2">
      <c r="D410" s="58"/>
      <c r="J410"/>
      <c r="K410"/>
      <c r="L410"/>
    </row>
    <row r="411" spans="4:12" x14ac:dyDescent="0.2">
      <c r="D411" s="58"/>
      <c r="J411"/>
      <c r="K411"/>
      <c r="L411"/>
    </row>
    <row r="412" spans="4:12" x14ac:dyDescent="0.2">
      <c r="D412" s="58"/>
      <c r="J412"/>
      <c r="K412"/>
      <c r="L412"/>
    </row>
    <row r="413" spans="4:12" x14ac:dyDescent="0.2">
      <c r="D413" s="58"/>
      <c r="J413"/>
      <c r="K413"/>
      <c r="L413"/>
    </row>
    <row r="414" spans="4:12" x14ac:dyDescent="0.2">
      <c r="D414" s="58"/>
      <c r="J414"/>
      <c r="K414"/>
      <c r="L414"/>
    </row>
    <row r="415" spans="4:12" x14ac:dyDescent="0.2">
      <c r="D415" s="58"/>
      <c r="J415"/>
      <c r="K415"/>
      <c r="L415"/>
    </row>
    <row r="416" spans="4:12" x14ac:dyDescent="0.2">
      <c r="D416" s="58"/>
      <c r="J416"/>
      <c r="K416"/>
      <c r="L416"/>
    </row>
    <row r="417" spans="4:12" x14ac:dyDescent="0.2">
      <c r="D417" s="58"/>
      <c r="J417"/>
      <c r="K417"/>
      <c r="L417"/>
    </row>
    <row r="418" spans="4:12" x14ac:dyDescent="0.2">
      <c r="D418" s="58"/>
      <c r="J418"/>
      <c r="K418"/>
      <c r="L418"/>
    </row>
    <row r="419" spans="4:12" x14ac:dyDescent="0.2">
      <c r="D419" s="58"/>
      <c r="J419"/>
      <c r="K419"/>
      <c r="L419"/>
    </row>
    <row r="420" spans="4:12" x14ac:dyDescent="0.2">
      <c r="D420" s="58"/>
      <c r="J420"/>
      <c r="K420"/>
      <c r="L420"/>
    </row>
    <row r="421" spans="4:12" x14ac:dyDescent="0.2">
      <c r="D421" s="58"/>
      <c r="J421"/>
      <c r="K421"/>
      <c r="L421"/>
    </row>
    <row r="422" spans="4:12" x14ac:dyDescent="0.2">
      <c r="D422" s="58"/>
      <c r="J422"/>
      <c r="K422"/>
      <c r="L422"/>
    </row>
    <row r="423" spans="4:12" x14ac:dyDescent="0.2">
      <c r="D423" s="58"/>
      <c r="J423"/>
      <c r="K423"/>
      <c r="L423"/>
    </row>
    <row r="424" spans="4:12" x14ac:dyDescent="0.2">
      <c r="D424" s="58"/>
      <c r="J424"/>
      <c r="K424"/>
      <c r="L424"/>
    </row>
    <row r="425" spans="4:12" x14ac:dyDescent="0.2">
      <c r="D425" s="58"/>
      <c r="J425"/>
      <c r="K425"/>
      <c r="L425"/>
    </row>
    <row r="426" spans="4:12" x14ac:dyDescent="0.2">
      <c r="D426" s="58"/>
      <c r="J426"/>
      <c r="K426"/>
      <c r="L426"/>
    </row>
    <row r="427" spans="4:12" x14ac:dyDescent="0.2">
      <c r="D427" s="58"/>
      <c r="J427"/>
      <c r="K427"/>
      <c r="L427"/>
    </row>
    <row r="428" spans="4:12" x14ac:dyDescent="0.2">
      <c r="D428" s="58"/>
      <c r="J428"/>
      <c r="K428"/>
      <c r="L428"/>
    </row>
    <row r="429" spans="4:12" x14ac:dyDescent="0.2">
      <c r="D429" s="58"/>
      <c r="J429"/>
      <c r="K429"/>
      <c r="L429"/>
    </row>
    <row r="430" spans="4:12" x14ac:dyDescent="0.2">
      <c r="D430" s="58"/>
      <c r="J430"/>
      <c r="K430"/>
      <c r="L430"/>
    </row>
    <row r="431" spans="4:12" x14ac:dyDescent="0.2">
      <c r="D431" s="58"/>
      <c r="J431"/>
      <c r="K431"/>
      <c r="L431"/>
    </row>
    <row r="432" spans="4:12" x14ac:dyDescent="0.2">
      <c r="D432" s="58"/>
      <c r="J432"/>
      <c r="K432"/>
      <c r="L432"/>
    </row>
    <row r="433" spans="4:12" x14ac:dyDescent="0.2">
      <c r="D433" s="58"/>
      <c r="J433"/>
      <c r="K433"/>
      <c r="L433"/>
    </row>
    <row r="434" spans="4:12" x14ac:dyDescent="0.2">
      <c r="D434" s="58"/>
      <c r="J434"/>
      <c r="K434"/>
      <c r="L434"/>
    </row>
    <row r="435" spans="4:12" x14ac:dyDescent="0.2">
      <c r="D435" s="58"/>
      <c r="J435"/>
      <c r="K435"/>
      <c r="L435"/>
    </row>
    <row r="436" spans="4:12" x14ac:dyDescent="0.2">
      <c r="D436" s="58"/>
      <c r="J436"/>
      <c r="K436"/>
      <c r="L436"/>
    </row>
    <row r="437" spans="4:12" x14ac:dyDescent="0.2">
      <c r="D437" s="58"/>
      <c r="J437"/>
      <c r="K437"/>
      <c r="L437"/>
    </row>
    <row r="438" spans="4:12" x14ac:dyDescent="0.2">
      <c r="D438" s="58"/>
      <c r="J438"/>
      <c r="K438"/>
      <c r="L438"/>
    </row>
    <row r="439" spans="4:12" x14ac:dyDescent="0.2">
      <c r="D439" s="58"/>
      <c r="J439"/>
      <c r="K439"/>
      <c r="L439"/>
    </row>
    <row r="440" spans="4:12" x14ac:dyDescent="0.2">
      <c r="D440" s="58"/>
      <c r="J440"/>
      <c r="K440"/>
      <c r="L440"/>
    </row>
    <row r="441" spans="4:12" x14ac:dyDescent="0.2">
      <c r="D441" s="58"/>
      <c r="J441"/>
      <c r="K441"/>
      <c r="L441"/>
    </row>
    <row r="442" spans="4:12" x14ac:dyDescent="0.2">
      <c r="D442" s="58"/>
      <c r="J442"/>
      <c r="K442"/>
      <c r="L442"/>
    </row>
    <row r="443" spans="4:12" x14ac:dyDescent="0.2">
      <c r="D443" s="58"/>
      <c r="J443"/>
      <c r="K443"/>
      <c r="L443"/>
    </row>
    <row r="444" spans="4:12" x14ac:dyDescent="0.2">
      <c r="D444" s="58"/>
      <c r="J444"/>
      <c r="K444"/>
      <c r="L444"/>
    </row>
    <row r="445" spans="4:12" x14ac:dyDescent="0.2">
      <c r="D445" s="58"/>
      <c r="J445"/>
      <c r="K445"/>
      <c r="L445"/>
    </row>
    <row r="446" spans="4:12" x14ac:dyDescent="0.2">
      <c r="D446" s="58"/>
      <c r="J446"/>
      <c r="K446"/>
      <c r="L446"/>
    </row>
    <row r="447" spans="4:12" x14ac:dyDescent="0.2">
      <c r="D447" s="58"/>
      <c r="J447"/>
      <c r="K447"/>
      <c r="L447"/>
    </row>
    <row r="448" spans="4:12" x14ac:dyDescent="0.2">
      <c r="D448" s="58"/>
      <c r="J448"/>
      <c r="K448"/>
      <c r="L448"/>
    </row>
    <row r="449" spans="4:12" x14ac:dyDescent="0.2">
      <c r="D449" s="58"/>
      <c r="J449"/>
      <c r="K449"/>
      <c r="L449"/>
    </row>
    <row r="450" spans="4:12" x14ac:dyDescent="0.2">
      <c r="D450" s="58"/>
      <c r="J450"/>
      <c r="K450"/>
      <c r="L450"/>
    </row>
    <row r="451" spans="4:12" x14ac:dyDescent="0.2">
      <c r="D451" s="58"/>
      <c r="J451"/>
      <c r="K451"/>
      <c r="L451"/>
    </row>
    <row r="452" spans="4:12" x14ac:dyDescent="0.2">
      <c r="D452" s="58"/>
      <c r="J452"/>
      <c r="K452"/>
      <c r="L452"/>
    </row>
    <row r="453" spans="4:12" x14ac:dyDescent="0.2">
      <c r="D453" s="58"/>
      <c r="J453"/>
      <c r="K453"/>
      <c r="L453"/>
    </row>
    <row r="454" spans="4:12" x14ac:dyDescent="0.2">
      <c r="D454" s="58"/>
      <c r="J454"/>
      <c r="K454"/>
      <c r="L454"/>
    </row>
    <row r="455" spans="4:12" x14ac:dyDescent="0.2">
      <c r="D455" s="58"/>
      <c r="J455"/>
      <c r="K455"/>
      <c r="L455"/>
    </row>
    <row r="456" spans="4:12" x14ac:dyDescent="0.2">
      <c r="D456" s="58"/>
      <c r="J456"/>
      <c r="K456"/>
      <c r="L456"/>
    </row>
    <row r="457" spans="4:12" x14ac:dyDescent="0.2">
      <c r="D457" s="58"/>
      <c r="J457"/>
      <c r="K457"/>
      <c r="L457"/>
    </row>
    <row r="458" spans="4:12" x14ac:dyDescent="0.2">
      <c r="D458" s="58"/>
      <c r="J458"/>
      <c r="K458"/>
      <c r="L458"/>
    </row>
    <row r="459" spans="4:12" x14ac:dyDescent="0.2">
      <c r="D459" s="58"/>
      <c r="J459"/>
      <c r="K459"/>
      <c r="L459"/>
    </row>
    <row r="460" spans="4:12" x14ac:dyDescent="0.2">
      <c r="D460" s="58"/>
      <c r="J460"/>
      <c r="K460"/>
      <c r="L460"/>
    </row>
    <row r="461" spans="4:12" x14ac:dyDescent="0.2">
      <c r="D461" s="58"/>
      <c r="J461"/>
      <c r="K461"/>
      <c r="L461"/>
    </row>
    <row r="462" spans="4:12" x14ac:dyDescent="0.2">
      <c r="D462" s="58"/>
      <c r="J462"/>
      <c r="K462"/>
      <c r="L462"/>
    </row>
    <row r="463" spans="4:12" x14ac:dyDescent="0.2">
      <c r="D463" s="58"/>
      <c r="J463"/>
      <c r="K463"/>
      <c r="L463"/>
    </row>
    <row r="464" spans="4:12" x14ac:dyDescent="0.2">
      <c r="D464" s="58"/>
      <c r="J464"/>
      <c r="K464"/>
      <c r="L464"/>
    </row>
    <row r="465" spans="4:12" x14ac:dyDescent="0.2">
      <c r="D465" s="58"/>
      <c r="J465"/>
      <c r="K465"/>
      <c r="L465"/>
    </row>
    <row r="466" spans="4:12" x14ac:dyDescent="0.2">
      <c r="D466" s="58"/>
      <c r="J466"/>
      <c r="K466"/>
      <c r="L466"/>
    </row>
    <row r="467" spans="4:12" x14ac:dyDescent="0.2">
      <c r="D467" s="58"/>
      <c r="J467"/>
      <c r="K467"/>
      <c r="L467"/>
    </row>
    <row r="468" spans="4:12" x14ac:dyDescent="0.2">
      <c r="D468" s="58"/>
      <c r="J468"/>
      <c r="K468"/>
      <c r="L468"/>
    </row>
    <row r="469" spans="4:12" x14ac:dyDescent="0.2">
      <c r="D469" s="58"/>
      <c r="J469"/>
      <c r="K469"/>
      <c r="L469"/>
    </row>
    <row r="470" spans="4:12" x14ac:dyDescent="0.2">
      <c r="D470" s="58"/>
      <c r="J470"/>
      <c r="K470"/>
      <c r="L470"/>
    </row>
    <row r="471" spans="4:12" x14ac:dyDescent="0.2">
      <c r="D471" s="58"/>
      <c r="J471"/>
      <c r="K471"/>
      <c r="L471"/>
    </row>
    <row r="472" spans="4:12" x14ac:dyDescent="0.2">
      <c r="D472" s="58"/>
      <c r="J472"/>
      <c r="K472"/>
      <c r="L472"/>
    </row>
    <row r="473" spans="4:12" x14ac:dyDescent="0.2">
      <c r="D473" s="58"/>
      <c r="J473"/>
      <c r="K473"/>
      <c r="L473"/>
    </row>
    <row r="474" spans="4:12" x14ac:dyDescent="0.2">
      <c r="D474" s="58"/>
      <c r="J474"/>
      <c r="K474"/>
      <c r="L474"/>
    </row>
    <row r="475" spans="4:12" x14ac:dyDescent="0.2">
      <c r="D475" s="58"/>
      <c r="J475"/>
      <c r="K475"/>
      <c r="L475"/>
    </row>
    <row r="476" spans="4:12" x14ac:dyDescent="0.2">
      <c r="D476" s="58"/>
      <c r="J476"/>
      <c r="K476"/>
      <c r="L476"/>
    </row>
    <row r="477" spans="4:12" x14ac:dyDescent="0.2">
      <c r="D477" s="58"/>
      <c r="J477"/>
      <c r="K477"/>
      <c r="L477"/>
    </row>
    <row r="478" spans="4:12" x14ac:dyDescent="0.2">
      <c r="D478" s="58"/>
      <c r="J478"/>
      <c r="K478"/>
      <c r="L478"/>
    </row>
    <row r="479" spans="4:12" x14ac:dyDescent="0.2">
      <c r="D479" s="58"/>
      <c r="J479"/>
      <c r="K479"/>
      <c r="L479"/>
    </row>
    <row r="480" spans="4:12" x14ac:dyDescent="0.2">
      <c r="D480" s="58"/>
      <c r="J480"/>
      <c r="K480"/>
      <c r="L480"/>
    </row>
    <row r="481" spans="4:12" x14ac:dyDescent="0.2">
      <c r="D481" s="58"/>
      <c r="J481"/>
      <c r="K481"/>
      <c r="L481"/>
    </row>
    <row r="482" spans="4:12" x14ac:dyDescent="0.2">
      <c r="D482" s="58"/>
      <c r="J482"/>
      <c r="K482"/>
      <c r="L482"/>
    </row>
    <row r="483" spans="4:12" x14ac:dyDescent="0.2">
      <c r="D483" s="58"/>
      <c r="J483"/>
      <c r="K483"/>
      <c r="L483"/>
    </row>
    <row r="484" spans="4:12" x14ac:dyDescent="0.2">
      <c r="D484" s="58"/>
      <c r="J484"/>
      <c r="K484"/>
      <c r="L484"/>
    </row>
    <row r="485" spans="4:12" x14ac:dyDescent="0.2">
      <c r="D485" s="58"/>
      <c r="J485"/>
      <c r="K485"/>
      <c r="L485"/>
    </row>
    <row r="486" spans="4:12" x14ac:dyDescent="0.2">
      <c r="D486" s="58"/>
      <c r="J486"/>
      <c r="K486"/>
      <c r="L486"/>
    </row>
    <row r="487" spans="4:12" x14ac:dyDescent="0.2">
      <c r="D487" s="58"/>
      <c r="J487"/>
      <c r="K487"/>
      <c r="L487"/>
    </row>
    <row r="488" spans="4:12" x14ac:dyDescent="0.2">
      <c r="D488" s="58"/>
      <c r="J488"/>
      <c r="K488"/>
      <c r="L488"/>
    </row>
    <row r="489" spans="4:12" x14ac:dyDescent="0.2">
      <c r="D489" s="58"/>
      <c r="J489"/>
      <c r="K489"/>
      <c r="L489"/>
    </row>
    <row r="490" spans="4:12" x14ac:dyDescent="0.2">
      <c r="D490" s="58"/>
      <c r="J490"/>
      <c r="K490"/>
      <c r="L490"/>
    </row>
    <row r="491" spans="4:12" x14ac:dyDescent="0.2">
      <c r="D491" s="58"/>
      <c r="J491"/>
      <c r="K491"/>
      <c r="L491"/>
    </row>
    <row r="492" spans="4:12" x14ac:dyDescent="0.2">
      <c r="D492" s="58"/>
      <c r="J492"/>
      <c r="K492"/>
      <c r="L492"/>
    </row>
    <row r="493" spans="4:12" x14ac:dyDescent="0.2">
      <c r="D493" s="58"/>
      <c r="J493"/>
      <c r="K493"/>
      <c r="L493"/>
    </row>
    <row r="494" spans="4:12" x14ac:dyDescent="0.2">
      <c r="D494" s="58"/>
      <c r="J494"/>
      <c r="K494"/>
      <c r="L494"/>
    </row>
    <row r="495" spans="4:12" x14ac:dyDescent="0.2">
      <c r="D495" s="58"/>
      <c r="J495"/>
      <c r="K495"/>
      <c r="L495"/>
    </row>
    <row r="496" spans="4:12" x14ac:dyDescent="0.2">
      <c r="D496" s="58"/>
      <c r="J496"/>
      <c r="K496"/>
      <c r="L496"/>
    </row>
    <row r="497" spans="4:12" x14ac:dyDescent="0.2">
      <c r="D497" s="58"/>
      <c r="J497"/>
      <c r="K497"/>
      <c r="L497"/>
    </row>
    <row r="498" spans="4:12" x14ac:dyDescent="0.2">
      <c r="D498" s="58"/>
      <c r="J498"/>
      <c r="K498"/>
      <c r="L498"/>
    </row>
    <row r="499" spans="4:12" x14ac:dyDescent="0.2">
      <c r="D499" s="58"/>
      <c r="J499"/>
      <c r="K499"/>
      <c r="L499"/>
    </row>
    <row r="500" spans="4:12" x14ac:dyDescent="0.2">
      <c r="D500" s="58"/>
      <c r="J500"/>
      <c r="K500"/>
      <c r="L500"/>
    </row>
    <row r="501" spans="4:12" x14ac:dyDescent="0.2">
      <c r="D501" s="58"/>
      <c r="J501"/>
      <c r="K501"/>
      <c r="L501"/>
    </row>
    <row r="502" spans="4:12" x14ac:dyDescent="0.2">
      <c r="D502" s="58"/>
      <c r="J502"/>
      <c r="K502"/>
      <c r="L502"/>
    </row>
    <row r="503" spans="4:12" x14ac:dyDescent="0.2">
      <c r="D503" s="58"/>
      <c r="J503"/>
      <c r="K503"/>
      <c r="L503"/>
    </row>
    <row r="504" spans="4:12" x14ac:dyDescent="0.2">
      <c r="D504" s="58"/>
      <c r="J504"/>
      <c r="K504"/>
      <c r="L504"/>
    </row>
    <row r="505" spans="4:12" x14ac:dyDescent="0.2">
      <c r="D505" s="58"/>
      <c r="J505"/>
      <c r="K505"/>
      <c r="L505"/>
    </row>
    <row r="506" spans="4:12" x14ac:dyDescent="0.2">
      <c r="D506" s="58"/>
      <c r="J506"/>
      <c r="K506"/>
      <c r="L506"/>
    </row>
    <row r="507" spans="4:12" x14ac:dyDescent="0.2">
      <c r="D507" s="58"/>
      <c r="J507"/>
      <c r="K507"/>
      <c r="L507"/>
    </row>
    <row r="508" spans="4:12" x14ac:dyDescent="0.2">
      <c r="D508" s="58"/>
      <c r="J508"/>
      <c r="K508"/>
      <c r="L508"/>
    </row>
    <row r="509" spans="4:12" x14ac:dyDescent="0.2">
      <c r="D509" s="58"/>
      <c r="J509"/>
      <c r="K509"/>
      <c r="L509"/>
    </row>
    <row r="510" spans="4:12" x14ac:dyDescent="0.2">
      <c r="D510" s="58"/>
      <c r="J510"/>
      <c r="K510"/>
      <c r="L510"/>
    </row>
    <row r="511" spans="4:12" x14ac:dyDescent="0.2">
      <c r="D511" s="58"/>
      <c r="J511"/>
      <c r="K511"/>
      <c r="L511"/>
    </row>
    <row r="512" spans="4:12" x14ac:dyDescent="0.2">
      <c r="D512" s="58"/>
      <c r="J512"/>
      <c r="K512"/>
      <c r="L512"/>
    </row>
    <row r="513" spans="4:12" x14ac:dyDescent="0.2">
      <c r="D513" s="58"/>
      <c r="J513"/>
      <c r="K513"/>
      <c r="L513"/>
    </row>
    <row r="514" spans="4:12" x14ac:dyDescent="0.2">
      <c r="D514" s="58"/>
      <c r="J514"/>
      <c r="K514"/>
      <c r="L514"/>
    </row>
    <row r="515" spans="4:12" x14ac:dyDescent="0.2">
      <c r="D515" s="58"/>
      <c r="J515"/>
      <c r="K515"/>
      <c r="L515"/>
    </row>
    <row r="516" spans="4:12" x14ac:dyDescent="0.2">
      <c r="D516" s="58"/>
      <c r="J516"/>
      <c r="K516"/>
      <c r="L516"/>
    </row>
    <row r="517" spans="4:12" x14ac:dyDescent="0.2">
      <c r="D517" s="58"/>
      <c r="J517"/>
      <c r="K517"/>
      <c r="L517"/>
    </row>
    <row r="518" spans="4:12" x14ac:dyDescent="0.2">
      <c r="D518" s="58"/>
      <c r="J518"/>
      <c r="K518"/>
      <c r="L518"/>
    </row>
    <row r="519" spans="4:12" x14ac:dyDescent="0.2">
      <c r="D519" s="58"/>
      <c r="J519"/>
      <c r="K519"/>
      <c r="L519"/>
    </row>
    <row r="520" spans="4:12" x14ac:dyDescent="0.2">
      <c r="D520" s="58"/>
      <c r="J520"/>
      <c r="K520"/>
      <c r="L520"/>
    </row>
    <row r="521" spans="4:12" x14ac:dyDescent="0.2">
      <c r="D521" s="58"/>
      <c r="J521"/>
      <c r="K521"/>
      <c r="L521"/>
    </row>
    <row r="522" spans="4:12" x14ac:dyDescent="0.2">
      <c r="D522" s="58"/>
      <c r="J522"/>
      <c r="K522"/>
      <c r="L522"/>
    </row>
    <row r="523" spans="4:12" x14ac:dyDescent="0.2">
      <c r="D523" s="58"/>
      <c r="J523"/>
      <c r="K523"/>
      <c r="L523"/>
    </row>
    <row r="524" spans="4:12" x14ac:dyDescent="0.2">
      <c r="D524" s="58"/>
      <c r="J524"/>
      <c r="K524"/>
      <c r="L524"/>
    </row>
    <row r="525" spans="4:12" x14ac:dyDescent="0.2">
      <c r="D525" s="58"/>
      <c r="J525"/>
      <c r="K525"/>
      <c r="L525"/>
    </row>
    <row r="526" spans="4:12" x14ac:dyDescent="0.2">
      <c r="D526" s="58"/>
      <c r="J526"/>
      <c r="K526"/>
      <c r="L526"/>
    </row>
    <row r="527" spans="4:12" x14ac:dyDescent="0.2">
      <c r="D527" s="58"/>
      <c r="J527"/>
      <c r="K527"/>
      <c r="L527"/>
    </row>
    <row r="528" spans="4:12" x14ac:dyDescent="0.2">
      <c r="D528" s="58"/>
      <c r="J528"/>
      <c r="K528"/>
      <c r="L528"/>
    </row>
    <row r="529" spans="4:12" x14ac:dyDescent="0.2">
      <c r="D529" s="58"/>
      <c r="J529"/>
      <c r="K529"/>
      <c r="L529"/>
    </row>
    <row r="530" spans="4:12" x14ac:dyDescent="0.2">
      <c r="D530" s="58"/>
      <c r="J530"/>
      <c r="K530"/>
      <c r="L530"/>
    </row>
    <row r="531" spans="4:12" x14ac:dyDescent="0.2">
      <c r="D531" s="58"/>
      <c r="J531"/>
      <c r="K531"/>
      <c r="L531"/>
    </row>
    <row r="532" spans="4:12" x14ac:dyDescent="0.2">
      <c r="D532" s="58"/>
      <c r="J532"/>
      <c r="K532"/>
      <c r="L532"/>
    </row>
    <row r="533" spans="4:12" x14ac:dyDescent="0.2">
      <c r="D533" s="58"/>
      <c r="J533"/>
      <c r="K533"/>
      <c r="L533"/>
    </row>
    <row r="534" spans="4:12" x14ac:dyDescent="0.2">
      <c r="D534" s="58"/>
      <c r="J534"/>
      <c r="K534"/>
      <c r="L534"/>
    </row>
    <row r="535" spans="4:12" x14ac:dyDescent="0.2">
      <c r="D535" s="58"/>
      <c r="J535"/>
      <c r="K535"/>
      <c r="L535"/>
    </row>
    <row r="536" spans="4:12" x14ac:dyDescent="0.2">
      <c r="D536" s="58"/>
      <c r="J536"/>
      <c r="K536"/>
      <c r="L536"/>
    </row>
    <row r="537" spans="4:12" x14ac:dyDescent="0.2">
      <c r="D537" s="58"/>
      <c r="J537"/>
      <c r="K537"/>
      <c r="L537"/>
    </row>
    <row r="538" spans="4:12" x14ac:dyDescent="0.2">
      <c r="D538" s="58"/>
      <c r="J538"/>
      <c r="K538"/>
      <c r="L538"/>
    </row>
    <row r="539" spans="4:12" x14ac:dyDescent="0.2">
      <c r="D539" s="58"/>
      <c r="J539"/>
      <c r="K539"/>
      <c r="L539"/>
    </row>
    <row r="540" spans="4:12" x14ac:dyDescent="0.2">
      <c r="D540" s="58"/>
      <c r="J540"/>
      <c r="K540"/>
      <c r="L540"/>
    </row>
    <row r="541" spans="4:12" x14ac:dyDescent="0.2">
      <c r="D541" s="58"/>
      <c r="J541"/>
      <c r="K541"/>
      <c r="L541"/>
    </row>
    <row r="542" spans="4:12" x14ac:dyDescent="0.2">
      <c r="D542" s="58"/>
      <c r="J542"/>
      <c r="K542"/>
      <c r="L542"/>
    </row>
    <row r="543" spans="4:12" x14ac:dyDescent="0.2">
      <c r="D543" s="58"/>
      <c r="J543"/>
      <c r="K543"/>
      <c r="L543"/>
    </row>
    <row r="544" spans="4:12" x14ac:dyDescent="0.2">
      <c r="D544" s="58"/>
      <c r="J544"/>
      <c r="K544"/>
      <c r="L544"/>
    </row>
    <row r="545" spans="4:12" x14ac:dyDescent="0.2">
      <c r="D545" s="58"/>
      <c r="J545"/>
      <c r="K545"/>
      <c r="L545"/>
    </row>
    <row r="546" spans="4:12" x14ac:dyDescent="0.2">
      <c r="D546" s="58"/>
      <c r="J546"/>
      <c r="K546"/>
      <c r="L546"/>
    </row>
    <row r="547" spans="4:12" x14ac:dyDescent="0.2">
      <c r="D547" s="58"/>
      <c r="J547"/>
      <c r="K547"/>
      <c r="L547"/>
    </row>
    <row r="548" spans="4:12" x14ac:dyDescent="0.2">
      <c r="D548" s="58"/>
      <c r="J548"/>
      <c r="K548"/>
      <c r="L548"/>
    </row>
    <row r="549" spans="4:12" x14ac:dyDescent="0.2">
      <c r="D549" s="58"/>
      <c r="J549"/>
      <c r="K549"/>
      <c r="L549"/>
    </row>
    <row r="550" spans="4:12" x14ac:dyDescent="0.2">
      <c r="D550" s="58"/>
      <c r="J550"/>
      <c r="K550"/>
      <c r="L550"/>
    </row>
    <row r="551" spans="4:12" x14ac:dyDescent="0.2">
      <c r="D551" s="58"/>
      <c r="J551"/>
      <c r="K551"/>
      <c r="L551"/>
    </row>
    <row r="552" spans="4:12" x14ac:dyDescent="0.2">
      <c r="D552" s="58"/>
      <c r="J552"/>
      <c r="K552"/>
      <c r="L552"/>
    </row>
    <row r="553" spans="4:12" x14ac:dyDescent="0.2">
      <c r="D553" s="58"/>
      <c r="J553"/>
      <c r="K553"/>
      <c r="L553"/>
    </row>
    <row r="554" spans="4:12" x14ac:dyDescent="0.2">
      <c r="D554" s="58"/>
      <c r="J554"/>
      <c r="K554"/>
      <c r="L554"/>
    </row>
    <row r="555" spans="4:12" x14ac:dyDescent="0.2">
      <c r="D555" s="58"/>
      <c r="J555"/>
      <c r="K555"/>
      <c r="L555"/>
    </row>
    <row r="556" spans="4:12" x14ac:dyDescent="0.2">
      <c r="D556" s="58"/>
      <c r="J556"/>
      <c r="K556"/>
      <c r="L556"/>
    </row>
    <row r="557" spans="4:12" x14ac:dyDescent="0.2">
      <c r="D557" s="58"/>
      <c r="J557"/>
      <c r="K557"/>
      <c r="L557"/>
    </row>
    <row r="558" spans="4:12" x14ac:dyDescent="0.2">
      <c r="D558" s="58"/>
      <c r="J558"/>
      <c r="K558"/>
      <c r="L558"/>
    </row>
    <row r="559" spans="4:12" x14ac:dyDescent="0.2">
      <c r="D559" s="58"/>
      <c r="J559"/>
      <c r="K559"/>
      <c r="L559"/>
    </row>
    <row r="560" spans="4:12" x14ac:dyDescent="0.2">
      <c r="D560" s="58"/>
      <c r="J560"/>
      <c r="K560"/>
      <c r="L560"/>
    </row>
    <row r="561" spans="4:12" x14ac:dyDescent="0.2">
      <c r="D561" s="58"/>
      <c r="J561"/>
      <c r="K561"/>
      <c r="L561"/>
    </row>
    <row r="562" spans="4:12" x14ac:dyDescent="0.2">
      <c r="D562" s="58"/>
      <c r="J562"/>
      <c r="K562"/>
      <c r="L562"/>
    </row>
    <row r="563" spans="4:12" x14ac:dyDescent="0.2">
      <c r="D563" s="58"/>
      <c r="J563"/>
      <c r="K563"/>
      <c r="L563"/>
    </row>
    <row r="564" spans="4:12" x14ac:dyDescent="0.2">
      <c r="D564" s="58"/>
      <c r="J564"/>
      <c r="K564"/>
      <c r="L564"/>
    </row>
    <row r="565" spans="4:12" x14ac:dyDescent="0.2">
      <c r="D565" s="58"/>
      <c r="J565"/>
      <c r="K565"/>
      <c r="L565"/>
    </row>
    <row r="566" spans="4:12" x14ac:dyDescent="0.2">
      <c r="D566" s="58"/>
      <c r="J566"/>
      <c r="K566"/>
      <c r="L566"/>
    </row>
    <row r="567" spans="4:12" x14ac:dyDescent="0.2">
      <c r="D567" s="58"/>
      <c r="J567"/>
      <c r="K567"/>
      <c r="L567"/>
    </row>
    <row r="568" spans="4:12" x14ac:dyDescent="0.2">
      <c r="D568" s="58"/>
      <c r="J568"/>
      <c r="K568"/>
      <c r="L568"/>
    </row>
    <row r="569" spans="4:12" x14ac:dyDescent="0.2">
      <c r="D569" s="58"/>
      <c r="J569"/>
      <c r="K569"/>
      <c r="L569"/>
    </row>
    <row r="570" spans="4:12" x14ac:dyDescent="0.2">
      <c r="D570" s="58"/>
      <c r="J570"/>
      <c r="K570"/>
      <c r="L570"/>
    </row>
    <row r="571" spans="4:12" x14ac:dyDescent="0.2">
      <c r="D571" s="58"/>
      <c r="J571"/>
      <c r="K571"/>
      <c r="L571"/>
    </row>
    <row r="572" spans="4:12" x14ac:dyDescent="0.2">
      <c r="D572" s="58"/>
      <c r="J572"/>
      <c r="K572"/>
      <c r="L572"/>
    </row>
    <row r="573" spans="4:12" x14ac:dyDescent="0.2">
      <c r="D573" s="58"/>
      <c r="J573"/>
      <c r="K573"/>
      <c r="L573"/>
    </row>
    <row r="574" spans="4:12" x14ac:dyDescent="0.2">
      <c r="D574" s="58"/>
      <c r="J574"/>
      <c r="K574"/>
      <c r="L574"/>
    </row>
    <row r="575" spans="4:12" x14ac:dyDescent="0.2">
      <c r="D575" s="58"/>
      <c r="J575"/>
      <c r="K575"/>
      <c r="L575"/>
    </row>
    <row r="576" spans="4:12" x14ac:dyDescent="0.2">
      <c r="D576" s="58"/>
      <c r="J576"/>
      <c r="K576"/>
      <c r="L576"/>
    </row>
    <row r="577" spans="4:12" x14ac:dyDescent="0.2">
      <c r="D577" s="58"/>
      <c r="J577"/>
      <c r="K577"/>
      <c r="L577"/>
    </row>
    <row r="578" spans="4:12" x14ac:dyDescent="0.2">
      <c r="D578" s="58"/>
      <c r="J578"/>
      <c r="K578"/>
      <c r="L578"/>
    </row>
    <row r="579" spans="4:12" x14ac:dyDescent="0.2">
      <c r="D579" s="58"/>
      <c r="J579"/>
      <c r="K579"/>
      <c r="L579"/>
    </row>
    <row r="580" spans="4:12" x14ac:dyDescent="0.2">
      <c r="D580" s="58"/>
      <c r="J580"/>
      <c r="K580"/>
      <c r="L580"/>
    </row>
    <row r="581" spans="4:12" x14ac:dyDescent="0.2">
      <c r="D581" s="58"/>
      <c r="J581"/>
      <c r="K581"/>
      <c r="L581"/>
    </row>
    <row r="582" spans="4:12" x14ac:dyDescent="0.2">
      <c r="D582" s="58"/>
      <c r="J582"/>
      <c r="K582"/>
      <c r="L582"/>
    </row>
    <row r="583" spans="4:12" x14ac:dyDescent="0.2">
      <c r="D583" s="58"/>
      <c r="J583"/>
      <c r="K583"/>
      <c r="L583"/>
    </row>
    <row r="584" spans="4:12" x14ac:dyDescent="0.2">
      <c r="D584" s="58"/>
      <c r="J584"/>
      <c r="K584"/>
      <c r="L584"/>
    </row>
    <row r="585" spans="4:12" x14ac:dyDescent="0.2">
      <c r="D585" s="58"/>
      <c r="J585"/>
      <c r="K585"/>
      <c r="L585"/>
    </row>
    <row r="586" spans="4:12" x14ac:dyDescent="0.2">
      <c r="D586" s="58"/>
      <c r="J586"/>
      <c r="K586"/>
      <c r="L586"/>
    </row>
    <row r="587" spans="4:12" x14ac:dyDescent="0.2">
      <c r="D587" s="58"/>
      <c r="J587"/>
      <c r="K587"/>
      <c r="L587"/>
    </row>
    <row r="588" spans="4:12" x14ac:dyDescent="0.2">
      <c r="D588" s="58"/>
      <c r="J588"/>
      <c r="K588"/>
      <c r="L588"/>
    </row>
    <row r="589" spans="4:12" x14ac:dyDescent="0.2">
      <c r="D589" s="58"/>
      <c r="J589"/>
      <c r="K589"/>
      <c r="L589"/>
    </row>
    <row r="590" spans="4:12" x14ac:dyDescent="0.2">
      <c r="D590" s="58"/>
      <c r="J590"/>
      <c r="K590"/>
      <c r="L590"/>
    </row>
    <row r="591" spans="4:12" x14ac:dyDescent="0.2">
      <c r="D591" s="58"/>
      <c r="J591"/>
      <c r="K591"/>
      <c r="L591"/>
    </row>
    <row r="592" spans="4:12" x14ac:dyDescent="0.2">
      <c r="D592" s="58"/>
      <c r="J592"/>
      <c r="K592"/>
      <c r="L592"/>
    </row>
    <row r="593" spans="4:12" x14ac:dyDescent="0.2">
      <c r="D593" s="58"/>
      <c r="J593"/>
      <c r="K593"/>
      <c r="L593"/>
    </row>
    <row r="594" spans="4:12" x14ac:dyDescent="0.2">
      <c r="D594" s="58"/>
      <c r="J594"/>
      <c r="K594"/>
      <c r="L594"/>
    </row>
    <row r="595" spans="4:12" x14ac:dyDescent="0.2">
      <c r="D595" s="58"/>
      <c r="J595"/>
      <c r="K595"/>
      <c r="L595"/>
    </row>
    <row r="596" spans="4:12" x14ac:dyDescent="0.2">
      <c r="D596" s="58"/>
      <c r="J596"/>
      <c r="K596"/>
      <c r="L596"/>
    </row>
    <row r="597" spans="4:12" x14ac:dyDescent="0.2">
      <c r="D597" s="58"/>
      <c r="J597"/>
      <c r="K597"/>
      <c r="L597"/>
    </row>
    <row r="598" spans="4:12" x14ac:dyDescent="0.2">
      <c r="D598" s="58"/>
      <c r="J598"/>
      <c r="K598"/>
      <c r="L598"/>
    </row>
    <row r="599" spans="4:12" x14ac:dyDescent="0.2">
      <c r="D599" s="58"/>
      <c r="J599"/>
      <c r="K599"/>
      <c r="L599"/>
    </row>
    <row r="600" spans="4:12" x14ac:dyDescent="0.2">
      <c r="D600" s="58"/>
      <c r="J600"/>
      <c r="K600"/>
      <c r="L600"/>
    </row>
    <row r="601" spans="4:12" x14ac:dyDescent="0.2">
      <c r="D601" s="58"/>
      <c r="J601"/>
      <c r="K601"/>
      <c r="L601"/>
    </row>
    <row r="602" spans="4:12" x14ac:dyDescent="0.2">
      <c r="D602" s="58"/>
      <c r="J602"/>
      <c r="K602"/>
      <c r="L602"/>
    </row>
    <row r="603" spans="4:12" x14ac:dyDescent="0.2">
      <c r="D603" s="58"/>
      <c r="J603"/>
      <c r="K603"/>
      <c r="L603"/>
    </row>
    <row r="604" spans="4:12" x14ac:dyDescent="0.2">
      <c r="D604" s="58"/>
      <c r="J604"/>
      <c r="K604"/>
      <c r="L604"/>
    </row>
    <row r="605" spans="4:12" x14ac:dyDescent="0.2">
      <c r="D605" s="58"/>
      <c r="J605"/>
      <c r="K605"/>
      <c r="L605"/>
    </row>
    <row r="606" spans="4:12" x14ac:dyDescent="0.2">
      <c r="D606" s="58"/>
      <c r="J606"/>
      <c r="K606"/>
      <c r="L606"/>
    </row>
    <row r="607" spans="4:12" x14ac:dyDescent="0.2">
      <c r="D607" s="58"/>
      <c r="J607"/>
      <c r="K607"/>
      <c r="L607"/>
    </row>
    <row r="608" spans="4:12" x14ac:dyDescent="0.2">
      <c r="D608" s="58"/>
      <c r="J608"/>
      <c r="K608"/>
      <c r="L608"/>
    </row>
    <row r="609" spans="4:12" x14ac:dyDescent="0.2">
      <c r="D609" s="58"/>
      <c r="J609"/>
      <c r="K609"/>
      <c r="L609"/>
    </row>
    <row r="610" spans="4:12" x14ac:dyDescent="0.2">
      <c r="D610" s="58"/>
      <c r="J610"/>
      <c r="K610"/>
      <c r="L610"/>
    </row>
    <row r="611" spans="4:12" x14ac:dyDescent="0.2">
      <c r="D611" s="58"/>
      <c r="J611"/>
      <c r="K611"/>
      <c r="L611"/>
    </row>
    <row r="612" spans="4:12" x14ac:dyDescent="0.2">
      <c r="D612" s="58"/>
      <c r="J612"/>
      <c r="K612"/>
      <c r="L612"/>
    </row>
    <row r="613" spans="4:12" x14ac:dyDescent="0.2">
      <c r="D613" s="58"/>
      <c r="J613"/>
      <c r="K613"/>
      <c r="L613"/>
    </row>
    <row r="614" spans="4:12" x14ac:dyDescent="0.2">
      <c r="D614" s="58"/>
      <c r="J614"/>
      <c r="K614"/>
      <c r="L614"/>
    </row>
    <row r="615" spans="4:12" x14ac:dyDescent="0.2">
      <c r="D615" s="58"/>
      <c r="J615"/>
      <c r="K615"/>
      <c r="L615"/>
    </row>
    <row r="616" spans="4:12" x14ac:dyDescent="0.2">
      <c r="D616" s="58"/>
      <c r="J616"/>
      <c r="K616"/>
      <c r="L616"/>
    </row>
    <row r="617" spans="4:12" x14ac:dyDescent="0.2">
      <c r="D617" s="58"/>
      <c r="J617"/>
      <c r="K617"/>
      <c r="L617"/>
    </row>
    <row r="618" spans="4:12" x14ac:dyDescent="0.2">
      <c r="D618" s="58"/>
      <c r="J618"/>
      <c r="K618"/>
      <c r="L618"/>
    </row>
    <row r="619" spans="4:12" x14ac:dyDescent="0.2">
      <c r="D619" s="58"/>
      <c r="J619"/>
      <c r="K619"/>
      <c r="L619"/>
    </row>
    <row r="620" spans="4:12" x14ac:dyDescent="0.2">
      <c r="D620" s="58"/>
      <c r="J620"/>
      <c r="K620"/>
      <c r="L620"/>
    </row>
    <row r="621" spans="4:12" x14ac:dyDescent="0.2">
      <c r="D621" s="58"/>
      <c r="J621"/>
      <c r="K621"/>
      <c r="L621"/>
    </row>
    <row r="622" spans="4:12" x14ac:dyDescent="0.2">
      <c r="D622" s="58"/>
      <c r="J622"/>
      <c r="K622"/>
      <c r="L622"/>
    </row>
    <row r="623" spans="4:12" x14ac:dyDescent="0.2">
      <c r="D623" s="58"/>
      <c r="J623"/>
      <c r="K623"/>
      <c r="L623"/>
    </row>
    <row r="624" spans="4:12" x14ac:dyDescent="0.2">
      <c r="D624" s="58"/>
      <c r="J624"/>
      <c r="K624"/>
      <c r="L624"/>
    </row>
    <row r="625" spans="4:12" x14ac:dyDescent="0.2">
      <c r="D625" s="58"/>
      <c r="J625"/>
      <c r="K625"/>
      <c r="L625"/>
    </row>
    <row r="626" spans="4:12" x14ac:dyDescent="0.2">
      <c r="D626" s="58"/>
      <c r="J626"/>
      <c r="K626"/>
      <c r="L626"/>
    </row>
    <row r="627" spans="4:12" x14ac:dyDescent="0.2">
      <c r="D627" s="58"/>
      <c r="J627"/>
      <c r="K627"/>
      <c r="L627"/>
    </row>
    <row r="628" spans="4:12" x14ac:dyDescent="0.2">
      <c r="D628" s="58"/>
      <c r="J628"/>
      <c r="K628"/>
      <c r="L628"/>
    </row>
    <row r="629" spans="4:12" x14ac:dyDescent="0.2">
      <c r="D629" s="58"/>
      <c r="J629"/>
      <c r="K629"/>
      <c r="L629"/>
    </row>
    <row r="630" spans="4:12" x14ac:dyDescent="0.2">
      <c r="D630" s="58"/>
      <c r="J630"/>
      <c r="K630"/>
      <c r="L630"/>
    </row>
    <row r="631" spans="4:12" x14ac:dyDescent="0.2">
      <c r="D631" s="58"/>
      <c r="J631"/>
      <c r="K631"/>
      <c r="L631"/>
    </row>
    <row r="632" spans="4:12" x14ac:dyDescent="0.2">
      <c r="D632" s="58"/>
      <c r="J632"/>
      <c r="K632"/>
      <c r="L632"/>
    </row>
    <row r="633" spans="4:12" x14ac:dyDescent="0.2">
      <c r="D633" s="58"/>
      <c r="J633"/>
      <c r="K633"/>
      <c r="L633"/>
    </row>
    <row r="634" spans="4:12" x14ac:dyDescent="0.2">
      <c r="D634" s="58"/>
      <c r="J634"/>
      <c r="K634"/>
      <c r="L634"/>
    </row>
    <row r="635" spans="4:12" x14ac:dyDescent="0.2">
      <c r="D635" s="58"/>
      <c r="J635"/>
      <c r="K635"/>
      <c r="L635"/>
    </row>
    <row r="636" spans="4:12" x14ac:dyDescent="0.2">
      <c r="D636" s="58"/>
      <c r="J636"/>
      <c r="K636"/>
      <c r="L636"/>
    </row>
    <row r="637" spans="4:12" x14ac:dyDescent="0.2">
      <c r="D637" s="58"/>
      <c r="J637"/>
      <c r="K637"/>
      <c r="L637"/>
    </row>
    <row r="638" spans="4:12" x14ac:dyDescent="0.2">
      <c r="D638" s="58"/>
      <c r="J638"/>
      <c r="K638"/>
      <c r="L638"/>
    </row>
    <row r="639" spans="4:12" x14ac:dyDescent="0.2">
      <c r="D639" s="58"/>
      <c r="J639"/>
      <c r="K639"/>
      <c r="L639"/>
    </row>
    <row r="640" spans="4:12" x14ac:dyDescent="0.2">
      <c r="D640" s="58"/>
      <c r="J640"/>
      <c r="K640"/>
      <c r="L640"/>
    </row>
    <row r="641" spans="4:12" x14ac:dyDescent="0.2">
      <c r="D641" s="58"/>
      <c r="J641"/>
      <c r="K641"/>
      <c r="L641"/>
    </row>
    <row r="642" spans="4:12" x14ac:dyDescent="0.2">
      <c r="D642" s="58"/>
      <c r="J642"/>
      <c r="K642"/>
      <c r="L642"/>
    </row>
    <row r="643" spans="4:12" x14ac:dyDescent="0.2">
      <c r="D643" s="58"/>
      <c r="J643"/>
      <c r="K643"/>
      <c r="L643"/>
    </row>
    <row r="644" spans="4:12" x14ac:dyDescent="0.2">
      <c r="D644" s="58"/>
      <c r="J644"/>
      <c r="K644"/>
      <c r="L644"/>
    </row>
    <row r="645" spans="4:12" x14ac:dyDescent="0.2">
      <c r="D645" s="58"/>
      <c r="J645"/>
      <c r="K645"/>
      <c r="L645"/>
    </row>
    <row r="646" spans="4:12" x14ac:dyDescent="0.2">
      <c r="D646" s="58"/>
      <c r="J646"/>
      <c r="K646"/>
      <c r="L646"/>
    </row>
    <row r="647" spans="4:12" x14ac:dyDescent="0.2">
      <c r="D647" s="58"/>
      <c r="J647"/>
      <c r="K647"/>
      <c r="L647"/>
    </row>
    <row r="648" spans="4:12" x14ac:dyDescent="0.2">
      <c r="D648" s="58"/>
      <c r="J648"/>
      <c r="K648"/>
      <c r="L648"/>
    </row>
    <row r="649" spans="4:12" x14ac:dyDescent="0.2">
      <c r="D649" s="58"/>
      <c r="J649"/>
      <c r="K649"/>
      <c r="L649"/>
    </row>
    <row r="650" spans="4:12" x14ac:dyDescent="0.2">
      <c r="D650" s="58"/>
      <c r="J650"/>
      <c r="K650"/>
      <c r="L650"/>
    </row>
    <row r="651" spans="4:12" x14ac:dyDescent="0.2">
      <c r="D651" s="58"/>
      <c r="J651"/>
      <c r="K651"/>
      <c r="L651"/>
    </row>
    <row r="652" spans="4:12" x14ac:dyDescent="0.2">
      <c r="D652" s="58"/>
      <c r="J652"/>
      <c r="K652"/>
      <c r="L652"/>
    </row>
    <row r="653" spans="4:12" x14ac:dyDescent="0.2">
      <c r="D653" s="58"/>
      <c r="J653"/>
      <c r="K653"/>
      <c r="L653"/>
    </row>
    <row r="654" spans="4:12" x14ac:dyDescent="0.2">
      <c r="D654" s="58"/>
      <c r="J654"/>
      <c r="K654"/>
      <c r="L654"/>
    </row>
    <row r="655" spans="4:12" x14ac:dyDescent="0.2">
      <c r="D655" s="58"/>
      <c r="J655"/>
      <c r="K655"/>
      <c r="L655"/>
    </row>
    <row r="656" spans="4:12" x14ac:dyDescent="0.2">
      <c r="D656" s="58"/>
      <c r="J656"/>
      <c r="K656"/>
      <c r="L656"/>
    </row>
    <row r="657" spans="4:12" x14ac:dyDescent="0.2">
      <c r="D657" s="58"/>
      <c r="J657"/>
      <c r="K657"/>
      <c r="L657"/>
    </row>
    <row r="658" spans="4:12" x14ac:dyDescent="0.2">
      <c r="D658" s="58"/>
      <c r="J658"/>
      <c r="K658"/>
      <c r="L658"/>
    </row>
    <row r="659" spans="4:12" x14ac:dyDescent="0.2">
      <c r="D659" s="58"/>
      <c r="J659"/>
      <c r="K659"/>
      <c r="L659"/>
    </row>
    <row r="660" spans="4:12" x14ac:dyDescent="0.2">
      <c r="D660" s="58"/>
      <c r="J660"/>
      <c r="K660"/>
      <c r="L660"/>
    </row>
    <row r="661" spans="4:12" x14ac:dyDescent="0.2">
      <c r="D661" s="58"/>
      <c r="J661"/>
      <c r="K661"/>
      <c r="L661"/>
    </row>
    <row r="662" spans="4:12" x14ac:dyDescent="0.2">
      <c r="D662" s="58"/>
      <c r="J662"/>
      <c r="K662"/>
      <c r="L662"/>
    </row>
    <row r="663" spans="4:12" x14ac:dyDescent="0.2">
      <c r="D663" s="58"/>
      <c r="J663"/>
      <c r="K663"/>
      <c r="L663"/>
    </row>
    <row r="664" spans="4:12" x14ac:dyDescent="0.2">
      <c r="D664" s="58"/>
      <c r="J664"/>
      <c r="K664"/>
      <c r="L664"/>
    </row>
    <row r="665" spans="4:12" x14ac:dyDescent="0.2">
      <c r="D665" s="58"/>
      <c r="J665"/>
      <c r="K665"/>
      <c r="L665"/>
    </row>
    <row r="666" spans="4:12" x14ac:dyDescent="0.2">
      <c r="D666" s="58"/>
      <c r="J666"/>
      <c r="K666"/>
      <c r="L666"/>
    </row>
    <row r="667" spans="4:12" x14ac:dyDescent="0.2">
      <c r="D667" s="58"/>
      <c r="J667"/>
      <c r="K667"/>
      <c r="L667"/>
    </row>
    <row r="668" spans="4:12" x14ac:dyDescent="0.2">
      <c r="D668" s="58"/>
      <c r="J668"/>
      <c r="K668"/>
      <c r="L668"/>
    </row>
    <row r="669" spans="4:12" x14ac:dyDescent="0.2">
      <c r="D669" s="58"/>
      <c r="J669"/>
      <c r="K669"/>
      <c r="L669"/>
    </row>
    <row r="670" spans="4:12" x14ac:dyDescent="0.2">
      <c r="D670" s="58"/>
      <c r="J670"/>
      <c r="K670"/>
      <c r="L670"/>
    </row>
    <row r="671" spans="4:12" x14ac:dyDescent="0.2">
      <c r="D671" s="58"/>
      <c r="J671"/>
      <c r="K671"/>
      <c r="L671"/>
    </row>
    <row r="672" spans="4:12" x14ac:dyDescent="0.2">
      <c r="D672" s="58"/>
      <c r="J672"/>
      <c r="K672"/>
      <c r="L672"/>
    </row>
    <row r="673" spans="4:12" x14ac:dyDescent="0.2">
      <c r="D673" s="58"/>
      <c r="J673"/>
      <c r="K673"/>
      <c r="L673"/>
    </row>
    <row r="674" spans="4:12" x14ac:dyDescent="0.2">
      <c r="D674" s="58"/>
      <c r="J674"/>
      <c r="K674"/>
      <c r="L674"/>
    </row>
    <row r="675" spans="4:12" x14ac:dyDescent="0.2">
      <c r="D675" s="58"/>
      <c r="J675"/>
      <c r="K675"/>
      <c r="L675"/>
    </row>
    <row r="676" spans="4:12" x14ac:dyDescent="0.2">
      <c r="D676" s="58"/>
      <c r="J676"/>
      <c r="K676"/>
      <c r="L676"/>
    </row>
    <row r="677" spans="4:12" x14ac:dyDescent="0.2">
      <c r="D677" s="58"/>
      <c r="J677"/>
      <c r="K677"/>
      <c r="L677"/>
    </row>
    <row r="678" spans="4:12" x14ac:dyDescent="0.2">
      <c r="D678" s="58"/>
      <c r="J678"/>
      <c r="K678"/>
      <c r="L678"/>
    </row>
    <row r="679" spans="4:12" x14ac:dyDescent="0.2">
      <c r="D679" s="58"/>
      <c r="J679"/>
      <c r="K679"/>
      <c r="L679"/>
    </row>
    <row r="680" spans="4:12" x14ac:dyDescent="0.2">
      <c r="D680" s="58"/>
      <c r="J680"/>
      <c r="K680"/>
      <c r="L680"/>
    </row>
    <row r="681" spans="4:12" x14ac:dyDescent="0.2">
      <c r="D681" s="58"/>
      <c r="J681"/>
      <c r="K681"/>
      <c r="L681"/>
    </row>
    <row r="682" spans="4:12" x14ac:dyDescent="0.2">
      <c r="D682" s="58"/>
      <c r="J682"/>
      <c r="K682"/>
      <c r="L682"/>
    </row>
    <row r="683" spans="4:12" x14ac:dyDescent="0.2">
      <c r="D683" s="58"/>
      <c r="J683"/>
      <c r="K683"/>
      <c r="L683"/>
    </row>
    <row r="684" spans="4:12" x14ac:dyDescent="0.2">
      <c r="D684" s="58"/>
      <c r="J684"/>
      <c r="K684"/>
      <c r="L684"/>
    </row>
    <row r="685" spans="4:12" x14ac:dyDescent="0.2">
      <c r="D685" s="58"/>
      <c r="J685"/>
      <c r="K685"/>
      <c r="L685"/>
    </row>
    <row r="686" spans="4:12" x14ac:dyDescent="0.2">
      <c r="D686" s="58"/>
      <c r="J686"/>
      <c r="K686"/>
      <c r="L686"/>
    </row>
    <row r="687" spans="4:12" x14ac:dyDescent="0.2">
      <c r="D687" s="58"/>
      <c r="J687"/>
      <c r="K687"/>
      <c r="L687"/>
    </row>
    <row r="688" spans="4:12" x14ac:dyDescent="0.2">
      <c r="D688" s="58"/>
      <c r="J688"/>
      <c r="K688"/>
      <c r="L688"/>
    </row>
    <row r="689" spans="4:12" x14ac:dyDescent="0.2">
      <c r="D689" s="58"/>
      <c r="J689"/>
      <c r="K689"/>
      <c r="L689"/>
    </row>
    <row r="690" spans="4:12" x14ac:dyDescent="0.2">
      <c r="D690" s="58"/>
      <c r="J690"/>
      <c r="K690"/>
      <c r="L690"/>
    </row>
    <row r="691" spans="4:12" x14ac:dyDescent="0.2">
      <c r="D691" s="58"/>
      <c r="J691"/>
      <c r="K691"/>
      <c r="L691"/>
    </row>
    <row r="692" spans="4:12" x14ac:dyDescent="0.2">
      <c r="D692" s="58"/>
      <c r="J692"/>
      <c r="K692"/>
      <c r="L692"/>
    </row>
    <row r="693" spans="4:12" x14ac:dyDescent="0.2">
      <c r="D693" s="58"/>
      <c r="J693"/>
      <c r="K693"/>
      <c r="L693"/>
    </row>
    <row r="694" spans="4:12" x14ac:dyDescent="0.2">
      <c r="D694" s="58"/>
      <c r="J694"/>
      <c r="K694"/>
      <c r="L694"/>
    </row>
    <row r="695" spans="4:12" x14ac:dyDescent="0.2">
      <c r="D695" s="58"/>
      <c r="J695"/>
      <c r="K695"/>
      <c r="L695"/>
    </row>
    <row r="696" spans="4:12" x14ac:dyDescent="0.2">
      <c r="D696" s="58"/>
      <c r="J696"/>
      <c r="K696"/>
      <c r="L696"/>
    </row>
    <row r="697" spans="4:12" x14ac:dyDescent="0.2">
      <c r="D697" s="58"/>
      <c r="J697"/>
      <c r="K697"/>
      <c r="L697"/>
    </row>
    <row r="698" spans="4:12" x14ac:dyDescent="0.2">
      <c r="D698" s="58"/>
      <c r="J698"/>
      <c r="K698"/>
      <c r="L698"/>
    </row>
    <row r="699" spans="4:12" x14ac:dyDescent="0.2">
      <c r="D699" s="58"/>
      <c r="J699"/>
      <c r="K699"/>
      <c r="L699"/>
    </row>
    <row r="700" spans="4:12" x14ac:dyDescent="0.2">
      <c r="D700" s="58"/>
      <c r="J700"/>
      <c r="K700"/>
      <c r="L700"/>
    </row>
    <row r="701" spans="4:12" x14ac:dyDescent="0.2">
      <c r="D701" s="58"/>
      <c r="J701"/>
      <c r="K701"/>
      <c r="L701"/>
    </row>
    <row r="702" spans="4:12" x14ac:dyDescent="0.2">
      <c r="D702" s="58"/>
      <c r="J702"/>
      <c r="K702"/>
      <c r="L702"/>
    </row>
    <row r="703" spans="4:12" x14ac:dyDescent="0.2">
      <c r="D703" s="58"/>
      <c r="J703"/>
      <c r="K703"/>
      <c r="L703"/>
    </row>
    <row r="704" spans="4:12" x14ac:dyDescent="0.2">
      <c r="D704" s="58"/>
      <c r="J704"/>
      <c r="K704"/>
      <c r="L704"/>
    </row>
    <row r="705" spans="4:12" x14ac:dyDescent="0.2">
      <c r="D705" s="58"/>
      <c r="J705"/>
      <c r="K705"/>
      <c r="L705"/>
    </row>
    <row r="706" spans="4:12" x14ac:dyDescent="0.2">
      <c r="D706" s="58"/>
      <c r="J706"/>
      <c r="K706"/>
      <c r="L706"/>
    </row>
    <row r="707" spans="4:12" x14ac:dyDescent="0.2">
      <c r="D707" s="58"/>
      <c r="J707"/>
      <c r="K707"/>
      <c r="L707"/>
    </row>
    <row r="708" spans="4:12" x14ac:dyDescent="0.2">
      <c r="D708" s="58"/>
      <c r="J708"/>
      <c r="K708"/>
      <c r="L708"/>
    </row>
    <row r="709" spans="4:12" x14ac:dyDescent="0.2">
      <c r="D709" s="58"/>
      <c r="J709"/>
      <c r="K709"/>
      <c r="L709"/>
    </row>
    <row r="710" spans="4:12" x14ac:dyDescent="0.2">
      <c r="D710" s="58"/>
      <c r="J710"/>
      <c r="K710"/>
      <c r="L710"/>
    </row>
    <row r="711" spans="4:12" x14ac:dyDescent="0.2">
      <c r="D711" s="58"/>
      <c r="J711"/>
      <c r="K711"/>
      <c r="L711"/>
    </row>
    <row r="712" spans="4:12" x14ac:dyDescent="0.2">
      <c r="D712" s="58"/>
      <c r="J712"/>
      <c r="K712"/>
      <c r="L712"/>
    </row>
    <row r="713" spans="4:12" x14ac:dyDescent="0.2">
      <c r="D713" s="58"/>
      <c r="J713"/>
      <c r="K713"/>
      <c r="L713"/>
    </row>
    <row r="714" spans="4:12" x14ac:dyDescent="0.2">
      <c r="D714" s="58"/>
      <c r="J714"/>
      <c r="K714"/>
      <c r="L714"/>
    </row>
    <row r="715" spans="4:12" x14ac:dyDescent="0.2">
      <c r="D715" s="58"/>
      <c r="J715"/>
      <c r="K715"/>
      <c r="L715"/>
    </row>
    <row r="716" spans="4:12" x14ac:dyDescent="0.2">
      <c r="D716" s="58"/>
      <c r="J716"/>
      <c r="K716"/>
      <c r="L716"/>
    </row>
    <row r="717" spans="4:12" x14ac:dyDescent="0.2">
      <c r="D717" s="58"/>
      <c r="J717"/>
      <c r="K717"/>
      <c r="L717"/>
    </row>
    <row r="718" spans="4:12" x14ac:dyDescent="0.2">
      <c r="D718" s="58"/>
      <c r="J718"/>
      <c r="K718"/>
      <c r="L718"/>
    </row>
    <row r="719" spans="4:12" x14ac:dyDescent="0.2">
      <c r="D719" s="58"/>
      <c r="J719"/>
      <c r="K719"/>
      <c r="L719"/>
    </row>
    <row r="720" spans="4:12" x14ac:dyDescent="0.2">
      <c r="D720" s="58"/>
      <c r="J720"/>
      <c r="K720"/>
      <c r="L720"/>
    </row>
    <row r="721" spans="4:12" x14ac:dyDescent="0.2">
      <c r="D721" s="58"/>
      <c r="J721"/>
      <c r="K721"/>
      <c r="L721"/>
    </row>
    <row r="722" spans="4:12" x14ac:dyDescent="0.2">
      <c r="D722" s="58"/>
      <c r="J722"/>
      <c r="K722"/>
      <c r="L722"/>
    </row>
    <row r="723" spans="4:12" x14ac:dyDescent="0.2">
      <c r="D723" s="58"/>
      <c r="J723"/>
      <c r="K723"/>
      <c r="L723"/>
    </row>
    <row r="724" spans="4:12" x14ac:dyDescent="0.2">
      <c r="D724" s="58"/>
      <c r="J724"/>
      <c r="K724"/>
      <c r="L724"/>
    </row>
    <row r="725" spans="4:12" x14ac:dyDescent="0.2">
      <c r="D725" s="58"/>
      <c r="J725"/>
      <c r="K725"/>
      <c r="L725"/>
    </row>
    <row r="726" spans="4:12" x14ac:dyDescent="0.2">
      <c r="D726" s="58"/>
      <c r="J726"/>
      <c r="K726"/>
      <c r="L726"/>
    </row>
    <row r="727" spans="4:12" x14ac:dyDescent="0.2">
      <c r="D727" s="58"/>
      <c r="J727"/>
      <c r="K727"/>
      <c r="L727"/>
    </row>
    <row r="728" spans="4:12" x14ac:dyDescent="0.2">
      <c r="D728" s="58"/>
      <c r="J728"/>
      <c r="K728"/>
      <c r="L728"/>
    </row>
    <row r="729" spans="4:12" x14ac:dyDescent="0.2">
      <c r="D729" s="58"/>
      <c r="J729"/>
      <c r="K729"/>
      <c r="L729"/>
    </row>
    <row r="730" spans="4:12" x14ac:dyDescent="0.2">
      <c r="D730" s="58"/>
      <c r="J730"/>
      <c r="K730"/>
      <c r="L730"/>
    </row>
    <row r="731" spans="4:12" x14ac:dyDescent="0.2">
      <c r="D731" s="58"/>
      <c r="J731"/>
      <c r="K731"/>
      <c r="L731"/>
    </row>
    <row r="732" spans="4:12" x14ac:dyDescent="0.2">
      <c r="D732" s="58"/>
      <c r="J732"/>
      <c r="K732"/>
      <c r="L732"/>
    </row>
    <row r="733" spans="4:12" x14ac:dyDescent="0.2">
      <c r="D733" s="58"/>
      <c r="J733"/>
      <c r="K733"/>
      <c r="L733"/>
    </row>
    <row r="734" spans="4:12" x14ac:dyDescent="0.2">
      <c r="D734" s="58"/>
      <c r="J734"/>
      <c r="K734"/>
      <c r="L734"/>
    </row>
    <row r="735" spans="4:12" x14ac:dyDescent="0.2">
      <c r="D735" s="58"/>
      <c r="J735"/>
      <c r="K735"/>
      <c r="L735"/>
    </row>
    <row r="736" spans="4:12" x14ac:dyDescent="0.2">
      <c r="D736" s="58"/>
      <c r="J736"/>
      <c r="K736"/>
      <c r="L736"/>
    </row>
    <row r="737" spans="4:12" x14ac:dyDescent="0.2">
      <c r="D737" s="58"/>
      <c r="J737"/>
      <c r="K737"/>
      <c r="L737"/>
    </row>
    <row r="738" spans="4:12" x14ac:dyDescent="0.2">
      <c r="D738" s="58"/>
      <c r="J738"/>
      <c r="K738"/>
      <c r="L738"/>
    </row>
    <row r="739" spans="4:12" x14ac:dyDescent="0.2">
      <c r="D739" s="58"/>
      <c r="J739"/>
      <c r="K739"/>
      <c r="L739"/>
    </row>
    <row r="740" spans="4:12" x14ac:dyDescent="0.2">
      <c r="D740" s="58"/>
      <c r="J740"/>
      <c r="K740"/>
      <c r="L740"/>
    </row>
    <row r="741" spans="4:12" x14ac:dyDescent="0.2">
      <c r="D741" s="58"/>
      <c r="J741"/>
      <c r="K741"/>
      <c r="L741"/>
    </row>
    <row r="742" spans="4:12" x14ac:dyDescent="0.2">
      <c r="D742" s="58"/>
      <c r="J742"/>
      <c r="K742"/>
      <c r="L742"/>
    </row>
    <row r="743" spans="4:12" x14ac:dyDescent="0.2">
      <c r="D743" s="58"/>
      <c r="J743"/>
      <c r="K743"/>
      <c r="L743"/>
    </row>
    <row r="744" spans="4:12" x14ac:dyDescent="0.2">
      <c r="D744" s="58"/>
      <c r="J744"/>
      <c r="K744"/>
      <c r="L744"/>
    </row>
    <row r="745" spans="4:12" x14ac:dyDescent="0.2">
      <c r="D745" s="58"/>
      <c r="J745"/>
      <c r="K745"/>
      <c r="L745"/>
    </row>
    <row r="746" spans="4:12" x14ac:dyDescent="0.2">
      <c r="D746" s="58"/>
      <c r="J746"/>
      <c r="K746"/>
      <c r="L746"/>
    </row>
    <row r="747" spans="4:12" x14ac:dyDescent="0.2">
      <c r="D747" s="58"/>
      <c r="J747"/>
      <c r="K747"/>
      <c r="L747"/>
    </row>
    <row r="748" spans="4:12" x14ac:dyDescent="0.2">
      <c r="D748" s="58"/>
      <c r="J748"/>
      <c r="K748"/>
      <c r="L748"/>
    </row>
    <row r="749" spans="4:12" x14ac:dyDescent="0.2">
      <c r="D749" s="58"/>
      <c r="J749"/>
      <c r="K749"/>
      <c r="L749"/>
    </row>
    <row r="750" spans="4:12" x14ac:dyDescent="0.2">
      <c r="D750" s="58"/>
      <c r="J750"/>
      <c r="K750"/>
      <c r="L750"/>
    </row>
    <row r="751" spans="4:12" x14ac:dyDescent="0.2">
      <c r="D751" s="58"/>
      <c r="J751"/>
      <c r="K751"/>
      <c r="L751"/>
    </row>
    <row r="752" spans="4:12" x14ac:dyDescent="0.2">
      <c r="D752" s="58"/>
      <c r="J752"/>
      <c r="K752"/>
      <c r="L752"/>
    </row>
    <row r="753" spans="4:12" x14ac:dyDescent="0.2">
      <c r="D753" s="58"/>
      <c r="J753"/>
      <c r="K753"/>
      <c r="L753"/>
    </row>
    <row r="754" spans="4:12" x14ac:dyDescent="0.2">
      <c r="D754" s="58"/>
      <c r="J754"/>
      <c r="K754"/>
      <c r="L754"/>
    </row>
    <row r="755" spans="4:12" x14ac:dyDescent="0.2">
      <c r="D755" s="58"/>
      <c r="J755"/>
      <c r="K755"/>
      <c r="L755"/>
    </row>
    <row r="756" spans="4:12" x14ac:dyDescent="0.2">
      <c r="D756" s="58"/>
      <c r="J756"/>
      <c r="K756"/>
      <c r="L756"/>
    </row>
    <row r="757" spans="4:12" x14ac:dyDescent="0.2">
      <c r="D757" s="58"/>
      <c r="J757"/>
      <c r="K757"/>
      <c r="L757"/>
    </row>
    <row r="758" spans="4:12" x14ac:dyDescent="0.2">
      <c r="D758" s="58"/>
      <c r="J758"/>
      <c r="K758"/>
      <c r="L758"/>
    </row>
    <row r="759" spans="4:12" x14ac:dyDescent="0.2">
      <c r="D759" s="58"/>
      <c r="J759"/>
      <c r="K759"/>
      <c r="L759"/>
    </row>
    <row r="760" spans="4:12" x14ac:dyDescent="0.2">
      <c r="D760" s="58"/>
      <c r="J760"/>
      <c r="K760"/>
      <c r="L760"/>
    </row>
    <row r="761" spans="4:12" x14ac:dyDescent="0.2">
      <c r="D761" s="58"/>
      <c r="J761"/>
      <c r="K761"/>
      <c r="L761"/>
    </row>
    <row r="762" spans="4:12" x14ac:dyDescent="0.2">
      <c r="D762" s="58"/>
      <c r="J762"/>
      <c r="K762"/>
      <c r="L762"/>
    </row>
    <row r="763" spans="4:12" x14ac:dyDescent="0.2">
      <c r="D763" s="58"/>
      <c r="J763"/>
      <c r="K763"/>
      <c r="L763"/>
    </row>
    <row r="764" spans="4:12" x14ac:dyDescent="0.2">
      <c r="D764" s="58"/>
      <c r="J764"/>
      <c r="K764"/>
      <c r="L764"/>
    </row>
    <row r="765" spans="4:12" x14ac:dyDescent="0.2">
      <c r="D765" s="58"/>
      <c r="J765"/>
      <c r="K765"/>
      <c r="L765"/>
    </row>
    <row r="766" spans="4:12" x14ac:dyDescent="0.2">
      <c r="D766" s="58"/>
      <c r="J766"/>
      <c r="K766"/>
      <c r="L766"/>
    </row>
    <row r="767" spans="4:12" x14ac:dyDescent="0.2">
      <c r="D767" s="58"/>
      <c r="J767"/>
      <c r="K767"/>
      <c r="L767"/>
    </row>
    <row r="768" spans="4:12" x14ac:dyDescent="0.2">
      <c r="D768" s="58"/>
      <c r="J768"/>
      <c r="K768"/>
      <c r="L768"/>
    </row>
    <row r="769" spans="4:12" x14ac:dyDescent="0.2">
      <c r="D769" s="58"/>
      <c r="J769"/>
      <c r="K769"/>
      <c r="L769"/>
    </row>
    <row r="770" spans="4:12" x14ac:dyDescent="0.2">
      <c r="D770" s="58"/>
      <c r="J770"/>
      <c r="K770"/>
      <c r="L770"/>
    </row>
    <row r="771" spans="4:12" x14ac:dyDescent="0.2">
      <c r="D771" s="58"/>
      <c r="J771"/>
      <c r="K771"/>
      <c r="L771"/>
    </row>
    <row r="772" spans="4:12" x14ac:dyDescent="0.2">
      <c r="D772" s="58"/>
      <c r="J772"/>
      <c r="K772"/>
      <c r="L772"/>
    </row>
    <row r="773" spans="4:12" x14ac:dyDescent="0.2">
      <c r="D773" s="58"/>
      <c r="J773"/>
      <c r="K773"/>
      <c r="L773"/>
    </row>
    <row r="774" spans="4:12" x14ac:dyDescent="0.2">
      <c r="D774" s="58"/>
      <c r="J774"/>
      <c r="K774"/>
      <c r="L774"/>
    </row>
    <row r="775" spans="4:12" x14ac:dyDescent="0.2">
      <c r="D775" s="58"/>
      <c r="J775"/>
      <c r="K775"/>
      <c r="L775"/>
    </row>
    <row r="776" spans="4:12" x14ac:dyDescent="0.2">
      <c r="D776" s="58"/>
      <c r="J776"/>
      <c r="K776"/>
      <c r="L776"/>
    </row>
    <row r="777" spans="4:12" x14ac:dyDescent="0.2">
      <c r="D777" s="58"/>
      <c r="J777"/>
      <c r="K777"/>
      <c r="L777"/>
    </row>
    <row r="778" spans="4:12" x14ac:dyDescent="0.2">
      <c r="D778" s="58"/>
      <c r="J778"/>
      <c r="K778"/>
      <c r="L778"/>
    </row>
    <row r="779" spans="4:12" x14ac:dyDescent="0.2">
      <c r="D779" s="58"/>
      <c r="J779"/>
      <c r="K779"/>
      <c r="L779"/>
    </row>
    <row r="780" spans="4:12" x14ac:dyDescent="0.2">
      <c r="D780" s="58"/>
      <c r="J780"/>
      <c r="K780"/>
      <c r="L780"/>
    </row>
    <row r="781" spans="4:12" x14ac:dyDescent="0.2">
      <c r="D781" s="58"/>
      <c r="J781"/>
      <c r="K781"/>
      <c r="L781"/>
    </row>
    <row r="782" spans="4:12" x14ac:dyDescent="0.2">
      <c r="D782" s="58"/>
      <c r="J782"/>
      <c r="K782"/>
      <c r="L782"/>
    </row>
    <row r="783" spans="4:12" x14ac:dyDescent="0.2">
      <c r="D783" s="58"/>
      <c r="J783"/>
      <c r="K783"/>
      <c r="L783"/>
    </row>
    <row r="784" spans="4:12" x14ac:dyDescent="0.2">
      <c r="D784" s="58"/>
      <c r="J784"/>
      <c r="K784"/>
      <c r="L784"/>
    </row>
    <row r="785" spans="4:12" x14ac:dyDescent="0.2">
      <c r="D785" s="58"/>
      <c r="J785"/>
      <c r="K785"/>
      <c r="L785"/>
    </row>
    <row r="786" spans="4:12" x14ac:dyDescent="0.2">
      <c r="D786" s="58"/>
      <c r="J786"/>
      <c r="K786"/>
      <c r="L786"/>
    </row>
    <row r="787" spans="4:12" x14ac:dyDescent="0.2">
      <c r="D787" s="58"/>
      <c r="J787"/>
      <c r="K787"/>
      <c r="L787"/>
    </row>
    <row r="788" spans="4:12" x14ac:dyDescent="0.2">
      <c r="D788" s="58"/>
      <c r="J788"/>
      <c r="K788"/>
      <c r="L788"/>
    </row>
    <row r="789" spans="4:12" x14ac:dyDescent="0.2">
      <c r="D789" s="58"/>
      <c r="J789"/>
      <c r="K789"/>
      <c r="L789"/>
    </row>
    <row r="790" spans="4:12" x14ac:dyDescent="0.2">
      <c r="D790" s="58"/>
      <c r="J790"/>
      <c r="K790"/>
      <c r="L790"/>
    </row>
    <row r="791" spans="4:12" x14ac:dyDescent="0.2">
      <c r="D791" s="58"/>
      <c r="J791"/>
      <c r="K791"/>
      <c r="L791"/>
    </row>
    <row r="792" spans="4:12" x14ac:dyDescent="0.2">
      <c r="D792" s="58"/>
      <c r="J792"/>
      <c r="K792"/>
      <c r="L792"/>
    </row>
    <row r="793" spans="4:12" x14ac:dyDescent="0.2">
      <c r="D793" s="58"/>
      <c r="J793"/>
      <c r="K793"/>
      <c r="L793"/>
    </row>
    <row r="794" spans="4:12" x14ac:dyDescent="0.2">
      <c r="D794" s="58"/>
      <c r="J794"/>
      <c r="K794"/>
      <c r="L794"/>
    </row>
    <row r="795" spans="4:12" x14ac:dyDescent="0.2">
      <c r="D795" s="58"/>
      <c r="J795"/>
      <c r="K795"/>
      <c r="L795"/>
    </row>
    <row r="796" spans="4:12" x14ac:dyDescent="0.2">
      <c r="D796" s="58"/>
      <c r="J796"/>
      <c r="K796"/>
      <c r="L796"/>
    </row>
    <row r="797" spans="4:12" x14ac:dyDescent="0.2">
      <c r="D797" s="58"/>
      <c r="J797"/>
      <c r="K797"/>
      <c r="L797"/>
    </row>
    <row r="798" spans="4:12" x14ac:dyDescent="0.2">
      <c r="D798" s="58"/>
      <c r="J798"/>
      <c r="K798"/>
      <c r="L798"/>
    </row>
    <row r="799" spans="4:12" x14ac:dyDescent="0.2">
      <c r="D799" s="58"/>
      <c r="J799"/>
      <c r="K799"/>
      <c r="L799"/>
    </row>
    <row r="800" spans="4:12" x14ac:dyDescent="0.2">
      <c r="D800" s="58"/>
      <c r="J800"/>
      <c r="K800"/>
      <c r="L800"/>
    </row>
    <row r="801" spans="4:12" x14ac:dyDescent="0.2">
      <c r="D801" s="58"/>
      <c r="J801"/>
      <c r="K801"/>
      <c r="L801"/>
    </row>
    <row r="802" spans="4:12" x14ac:dyDescent="0.2">
      <c r="D802" s="58"/>
      <c r="J802"/>
      <c r="K802"/>
      <c r="L802"/>
    </row>
    <row r="803" spans="4:12" x14ac:dyDescent="0.2">
      <c r="D803" s="58"/>
      <c r="J803"/>
      <c r="K803"/>
      <c r="L803"/>
    </row>
    <row r="804" spans="4:12" x14ac:dyDescent="0.2">
      <c r="D804" s="58"/>
      <c r="J804"/>
      <c r="K804"/>
      <c r="L804"/>
    </row>
    <row r="805" spans="4:12" x14ac:dyDescent="0.2">
      <c r="D805" s="58"/>
      <c r="J805"/>
      <c r="K805"/>
      <c r="L805"/>
    </row>
    <row r="806" spans="4:12" x14ac:dyDescent="0.2">
      <c r="D806" s="58"/>
      <c r="J806"/>
      <c r="K806"/>
      <c r="L806"/>
    </row>
    <row r="807" spans="4:12" x14ac:dyDescent="0.2">
      <c r="D807" s="58"/>
      <c r="J807"/>
      <c r="K807"/>
      <c r="L807"/>
    </row>
    <row r="808" spans="4:12" x14ac:dyDescent="0.2">
      <c r="D808" s="58"/>
      <c r="J808"/>
      <c r="K808"/>
      <c r="L808"/>
    </row>
    <row r="809" spans="4:12" x14ac:dyDescent="0.2">
      <c r="D809" s="58"/>
      <c r="J809"/>
      <c r="K809"/>
      <c r="L809"/>
    </row>
    <row r="810" spans="4:12" x14ac:dyDescent="0.2">
      <c r="D810" s="58"/>
      <c r="J810"/>
      <c r="K810"/>
      <c r="L810"/>
    </row>
    <row r="811" spans="4:12" x14ac:dyDescent="0.2">
      <c r="D811" s="58"/>
      <c r="J811"/>
      <c r="K811"/>
      <c r="L811"/>
    </row>
    <row r="812" spans="4:12" x14ac:dyDescent="0.2">
      <c r="D812" s="58"/>
      <c r="J812"/>
      <c r="K812"/>
      <c r="L812"/>
    </row>
    <row r="813" spans="4:12" x14ac:dyDescent="0.2">
      <c r="D813" s="58"/>
      <c r="J813"/>
      <c r="K813"/>
      <c r="L813"/>
    </row>
    <row r="814" spans="4:12" x14ac:dyDescent="0.2">
      <c r="D814" s="58"/>
      <c r="J814"/>
      <c r="K814"/>
      <c r="L814"/>
    </row>
    <row r="815" spans="4:12" x14ac:dyDescent="0.2">
      <c r="D815" s="58"/>
      <c r="J815"/>
      <c r="K815"/>
      <c r="L815"/>
    </row>
    <row r="816" spans="4:12" x14ac:dyDescent="0.2">
      <c r="D816" s="58"/>
      <c r="J816"/>
      <c r="K816"/>
      <c r="L816"/>
    </row>
    <row r="817" spans="4:12" x14ac:dyDescent="0.2">
      <c r="D817" s="58"/>
      <c r="J817"/>
      <c r="K817"/>
      <c r="L817"/>
    </row>
    <row r="818" spans="4:12" x14ac:dyDescent="0.2">
      <c r="D818" s="58"/>
      <c r="J818"/>
      <c r="K818"/>
      <c r="L818"/>
    </row>
    <row r="819" spans="4:12" x14ac:dyDescent="0.2">
      <c r="D819" s="58"/>
      <c r="J819"/>
      <c r="K819"/>
      <c r="L819"/>
    </row>
    <row r="820" spans="4:12" x14ac:dyDescent="0.2">
      <c r="D820" s="58"/>
      <c r="J820"/>
      <c r="K820"/>
      <c r="L820"/>
    </row>
    <row r="821" spans="4:12" x14ac:dyDescent="0.2">
      <c r="D821" s="58"/>
      <c r="J821"/>
      <c r="K821"/>
      <c r="L821"/>
    </row>
    <row r="822" spans="4:12" x14ac:dyDescent="0.2">
      <c r="D822" s="58"/>
      <c r="J822"/>
      <c r="K822"/>
      <c r="L822"/>
    </row>
    <row r="823" spans="4:12" x14ac:dyDescent="0.2">
      <c r="D823" s="58"/>
      <c r="J823"/>
      <c r="K823"/>
      <c r="L823"/>
    </row>
    <row r="824" spans="4:12" x14ac:dyDescent="0.2">
      <c r="D824" s="58"/>
      <c r="J824"/>
      <c r="K824"/>
      <c r="L824"/>
    </row>
    <row r="825" spans="4:12" x14ac:dyDescent="0.2">
      <c r="D825" s="58"/>
      <c r="J825"/>
      <c r="K825"/>
      <c r="L825"/>
    </row>
    <row r="826" spans="4:12" x14ac:dyDescent="0.2">
      <c r="D826" s="58"/>
      <c r="J826"/>
      <c r="K826"/>
      <c r="L826"/>
    </row>
    <row r="827" spans="4:12" x14ac:dyDescent="0.2">
      <c r="D827" s="58"/>
      <c r="J827"/>
      <c r="K827"/>
      <c r="L827"/>
    </row>
    <row r="828" spans="4:12" x14ac:dyDescent="0.2">
      <c r="D828" s="58"/>
      <c r="J828"/>
      <c r="K828"/>
      <c r="L828"/>
    </row>
    <row r="829" spans="4:12" x14ac:dyDescent="0.2">
      <c r="D829" s="58"/>
      <c r="J829"/>
      <c r="K829"/>
      <c r="L829"/>
    </row>
    <row r="830" spans="4:12" x14ac:dyDescent="0.2">
      <c r="D830" s="58"/>
      <c r="J830"/>
      <c r="K830"/>
      <c r="L830"/>
    </row>
    <row r="831" spans="4:12" x14ac:dyDescent="0.2">
      <c r="D831" s="58"/>
      <c r="J831"/>
      <c r="K831"/>
      <c r="L831"/>
    </row>
    <row r="832" spans="4:12" x14ac:dyDescent="0.2">
      <c r="D832" s="58"/>
      <c r="J832"/>
      <c r="K832"/>
      <c r="L832"/>
    </row>
    <row r="833" spans="4:12" x14ac:dyDescent="0.2">
      <c r="D833" s="58"/>
      <c r="J833"/>
      <c r="K833"/>
      <c r="L833"/>
    </row>
    <row r="834" spans="4:12" x14ac:dyDescent="0.2">
      <c r="D834" s="58"/>
      <c r="J834"/>
      <c r="K834"/>
      <c r="L834"/>
    </row>
    <row r="835" spans="4:12" x14ac:dyDescent="0.2">
      <c r="D835" s="58"/>
      <c r="J835"/>
      <c r="K835"/>
      <c r="L835"/>
    </row>
    <row r="836" spans="4:12" x14ac:dyDescent="0.2">
      <c r="D836" s="58"/>
      <c r="J836"/>
      <c r="K836"/>
      <c r="L836"/>
    </row>
    <row r="837" spans="4:12" x14ac:dyDescent="0.2">
      <c r="D837" s="58"/>
      <c r="J837"/>
      <c r="K837"/>
      <c r="L837"/>
    </row>
    <row r="838" spans="4:12" x14ac:dyDescent="0.2">
      <c r="D838" s="58"/>
      <c r="J838"/>
      <c r="K838"/>
      <c r="L838"/>
    </row>
    <row r="839" spans="4:12" x14ac:dyDescent="0.2">
      <c r="D839" s="58"/>
      <c r="J839"/>
      <c r="K839"/>
      <c r="L839"/>
    </row>
    <row r="840" spans="4:12" x14ac:dyDescent="0.2">
      <c r="D840" s="58"/>
      <c r="J840"/>
      <c r="K840"/>
      <c r="L840"/>
    </row>
    <row r="841" spans="4:12" x14ac:dyDescent="0.2">
      <c r="D841" s="58"/>
      <c r="J841"/>
      <c r="K841"/>
      <c r="L841"/>
    </row>
    <row r="842" spans="4:12" x14ac:dyDescent="0.2">
      <c r="D842" s="58"/>
      <c r="J842"/>
      <c r="K842"/>
      <c r="L842"/>
    </row>
    <row r="843" spans="4:12" x14ac:dyDescent="0.2">
      <c r="D843" s="58"/>
      <c r="J843"/>
      <c r="K843"/>
      <c r="L843"/>
    </row>
    <row r="844" spans="4:12" x14ac:dyDescent="0.2">
      <c r="D844" s="58"/>
      <c r="J844"/>
      <c r="K844"/>
      <c r="L844"/>
    </row>
    <row r="845" spans="4:12" x14ac:dyDescent="0.2">
      <c r="D845" s="58"/>
      <c r="J845"/>
      <c r="K845"/>
      <c r="L845"/>
    </row>
    <row r="846" spans="4:12" x14ac:dyDescent="0.2">
      <c r="D846" s="58"/>
      <c r="J846"/>
      <c r="K846"/>
      <c r="L846"/>
    </row>
    <row r="847" spans="4:12" x14ac:dyDescent="0.2">
      <c r="D847" s="58"/>
      <c r="J847"/>
      <c r="K847"/>
      <c r="L847"/>
    </row>
    <row r="848" spans="4:12" x14ac:dyDescent="0.2">
      <c r="D848" s="58"/>
      <c r="J848"/>
      <c r="K848"/>
      <c r="L848"/>
    </row>
    <row r="849" spans="4:12" x14ac:dyDescent="0.2">
      <c r="D849" s="58"/>
      <c r="J849"/>
      <c r="K849"/>
      <c r="L849"/>
    </row>
    <row r="850" spans="4:12" x14ac:dyDescent="0.2">
      <c r="D850" s="58"/>
      <c r="J850"/>
      <c r="K850"/>
      <c r="L850"/>
    </row>
    <row r="851" spans="4:12" x14ac:dyDescent="0.2">
      <c r="D851" s="58"/>
      <c r="J851"/>
      <c r="K851"/>
      <c r="L851"/>
    </row>
    <row r="852" spans="4:12" x14ac:dyDescent="0.2">
      <c r="D852" s="58"/>
      <c r="J852"/>
      <c r="K852"/>
      <c r="L852"/>
    </row>
    <row r="853" spans="4:12" x14ac:dyDescent="0.2">
      <c r="D853" s="58"/>
      <c r="J853"/>
      <c r="K853"/>
      <c r="L853"/>
    </row>
    <row r="854" spans="4:12" x14ac:dyDescent="0.2">
      <c r="D854" s="58"/>
      <c r="J854"/>
      <c r="K854"/>
      <c r="L854"/>
    </row>
    <row r="855" spans="4:12" x14ac:dyDescent="0.2">
      <c r="D855" s="58"/>
      <c r="J855"/>
      <c r="K855"/>
      <c r="L855"/>
    </row>
    <row r="856" spans="4:12" x14ac:dyDescent="0.2">
      <c r="D856" s="58"/>
      <c r="J856"/>
      <c r="K856"/>
      <c r="L856"/>
    </row>
    <row r="857" spans="4:12" x14ac:dyDescent="0.2">
      <c r="D857" s="58"/>
      <c r="J857"/>
      <c r="K857"/>
      <c r="L857"/>
    </row>
    <row r="858" spans="4:12" x14ac:dyDescent="0.2">
      <c r="D858" s="58"/>
      <c r="J858"/>
      <c r="K858"/>
      <c r="L858"/>
    </row>
    <row r="859" spans="4:12" x14ac:dyDescent="0.2">
      <c r="D859" s="58"/>
      <c r="J859"/>
      <c r="K859"/>
      <c r="L859"/>
    </row>
    <row r="860" spans="4:12" x14ac:dyDescent="0.2">
      <c r="D860" s="58"/>
      <c r="J860"/>
      <c r="K860"/>
      <c r="L860"/>
    </row>
    <row r="861" spans="4:12" x14ac:dyDescent="0.2">
      <c r="D861" s="58"/>
      <c r="J861"/>
      <c r="K861"/>
      <c r="L861"/>
    </row>
    <row r="862" spans="4:12" x14ac:dyDescent="0.2">
      <c r="D862" s="58"/>
      <c r="J862"/>
      <c r="K862"/>
      <c r="L862"/>
    </row>
    <row r="863" spans="4:12" x14ac:dyDescent="0.2">
      <c r="D863" s="58"/>
      <c r="J863"/>
      <c r="K863"/>
      <c r="L863"/>
    </row>
    <row r="864" spans="4:12" x14ac:dyDescent="0.2">
      <c r="D864" s="58"/>
      <c r="J864"/>
      <c r="K864"/>
      <c r="L864"/>
    </row>
    <row r="865" spans="4:12" x14ac:dyDescent="0.2">
      <c r="D865" s="58"/>
      <c r="J865"/>
      <c r="K865"/>
      <c r="L865"/>
    </row>
    <row r="866" spans="4:12" x14ac:dyDescent="0.2">
      <c r="D866" s="58"/>
      <c r="J866"/>
      <c r="K866"/>
      <c r="L866"/>
    </row>
    <row r="867" spans="4:12" x14ac:dyDescent="0.2">
      <c r="D867" s="58"/>
      <c r="J867"/>
      <c r="K867"/>
      <c r="L867"/>
    </row>
    <row r="868" spans="4:12" x14ac:dyDescent="0.2">
      <c r="D868" s="58"/>
      <c r="J868"/>
      <c r="K868"/>
      <c r="L868"/>
    </row>
    <row r="869" spans="4:12" x14ac:dyDescent="0.2">
      <c r="D869" s="58"/>
      <c r="J869"/>
      <c r="K869"/>
      <c r="L869"/>
    </row>
    <row r="870" spans="4:12" x14ac:dyDescent="0.2">
      <c r="D870" s="58"/>
      <c r="J870"/>
      <c r="K870"/>
      <c r="L870"/>
    </row>
    <row r="871" spans="4:12" x14ac:dyDescent="0.2">
      <c r="D871" s="58"/>
      <c r="J871"/>
      <c r="K871"/>
      <c r="L871"/>
    </row>
    <row r="872" spans="4:12" x14ac:dyDescent="0.2">
      <c r="D872" s="58"/>
      <c r="J872"/>
      <c r="K872"/>
      <c r="L872"/>
    </row>
    <row r="873" spans="4:12" x14ac:dyDescent="0.2">
      <c r="D873" s="58"/>
      <c r="J873"/>
      <c r="K873"/>
      <c r="L873"/>
    </row>
    <row r="874" spans="4:12" x14ac:dyDescent="0.2">
      <c r="D874" s="58"/>
      <c r="J874"/>
      <c r="K874"/>
      <c r="L874"/>
    </row>
    <row r="875" spans="4:12" x14ac:dyDescent="0.2">
      <c r="D875" s="58"/>
      <c r="J875"/>
      <c r="K875"/>
      <c r="L875"/>
    </row>
    <row r="876" spans="4:12" x14ac:dyDescent="0.2">
      <c r="D876" s="58"/>
      <c r="J876"/>
      <c r="K876"/>
      <c r="L876"/>
    </row>
    <row r="877" spans="4:12" x14ac:dyDescent="0.2">
      <c r="D877" s="58"/>
      <c r="J877"/>
      <c r="K877"/>
      <c r="L877"/>
    </row>
    <row r="878" spans="4:12" x14ac:dyDescent="0.2">
      <c r="D878" s="58"/>
      <c r="J878"/>
      <c r="K878"/>
      <c r="L878"/>
    </row>
    <row r="879" spans="4:12" x14ac:dyDescent="0.2">
      <c r="D879" s="58"/>
      <c r="J879"/>
      <c r="K879"/>
      <c r="L879"/>
    </row>
    <row r="880" spans="4:12" x14ac:dyDescent="0.2">
      <c r="D880" s="58"/>
      <c r="J880"/>
      <c r="K880"/>
      <c r="L880"/>
    </row>
    <row r="881" spans="4:12" x14ac:dyDescent="0.2">
      <c r="D881" s="58"/>
      <c r="J881"/>
      <c r="K881"/>
      <c r="L881"/>
    </row>
    <row r="882" spans="4:12" x14ac:dyDescent="0.2">
      <c r="D882" s="58"/>
      <c r="J882"/>
      <c r="K882"/>
      <c r="L882"/>
    </row>
    <row r="883" spans="4:12" x14ac:dyDescent="0.2">
      <c r="D883" s="58"/>
      <c r="J883"/>
      <c r="K883"/>
      <c r="L883"/>
    </row>
    <row r="884" spans="4:12" x14ac:dyDescent="0.2">
      <c r="D884" s="58"/>
      <c r="J884"/>
      <c r="K884"/>
      <c r="L884"/>
    </row>
    <row r="885" spans="4:12" x14ac:dyDescent="0.2">
      <c r="D885" s="58"/>
      <c r="J885"/>
      <c r="K885"/>
      <c r="L885"/>
    </row>
    <row r="886" spans="4:12" x14ac:dyDescent="0.2">
      <c r="D886" s="58"/>
      <c r="J886"/>
      <c r="K886"/>
      <c r="L886"/>
    </row>
    <row r="887" spans="4:12" x14ac:dyDescent="0.2">
      <c r="D887" s="58"/>
      <c r="J887"/>
      <c r="K887"/>
      <c r="L887"/>
    </row>
    <row r="888" spans="4:12" x14ac:dyDescent="0.2">
      <c r="D888" s="58"/>
      <c r="J888"/>
      <c r="K888"/>
      <c r="L888"/>
    </row>
    <row r="889" spans="4:12" x14ac:dyDescent="0.2">
      <c r="D889" s="58"/>
      <c r="J889"/>
      <c r="K889"/>
      <c r="L889"/>
    </row>
    <row r="890" spans="4:12" x14ac:dyDescent="0.2">
      <c r="D890" s="58"/>
      <c r="J890"/>
      <c r="K890"/>
      <c r="L890"/>
    </row>
    <row r="891" spans="4:12" x14ac:dyDescent="0.2">
      <c r="D891" s="58"/>
      <c r="J891"/>
      <c r="K891"/>
      <c r="L891"/>
    </row>
    <row r="892" spans="4:12" x14ac:dyDescent="0.2">
      <c r="D892" s="58"/>
      <c r="J892"/>
      <c r="K892"/>
      <c r="L892"/>
    </row>
    <row r="893" spans="4:12" x14ac:dyDescent="0.2">
      <c r="D893" s="58"/>
      <c r="J893"/>
      <c r="K893"/>
      <c r="L893"/>
    </row>
    <row r="894" spans="4:12" x14ac:dyDescent="0.2">
      <c r="D894" s="58"/>
      <c r="J894"/>
      <c r="K894"/>
      <c r="L894"/>
    </row>
    <row r="895" spans="4:12" x14ac:dyDescent="0.2">
      <c r="D895" s="58"/>
      <c r="J895"/>
      <c r="K895"/>
      <c r="L895"/>
    </row>
    <row r="896" spans="4:12" x14ac:dyDescent="0.2">
      <c r="D896" s="58"/>
      <c r="J896"/>
      <c r="K896"/>
      <c r="L896"/>
    </row>
    <row r="897" spans="4:12" x14ac:dyDescent="0.2">
      <c r="D897" s="58"/>
      <c r="J897"/>
      <c r="K897"/>
      <c r="L897"/>
    </row>
    <row r="898" spans="4:12" x14ac:dyDescent="0.2">
      <c r="D898" s="58"/>
      <c r="J898"/>
      <c r="K898"/>
      <c r="L898"/>
    </row>
    <row r="899" spans="4:12" x14ac:dyDescent="0.2">
      <c r="D899" s="58"/>
      <c r="J899"/>
      <c r="K899"/>
      <c r="L899"/>
    </row>
    <row r="900" spans="4:12" x14ac:dyDescent="0.2">
      <c r="D900" s="58"/>
      <c r="J900"/>
      <c r="K900"/>
      <c r="L900"/>
    </row>
    <row r="901" spans="4:12" x14ac:dyDescent="0.2">
      <c r="D901" s="58"/>
      <c r="J901"/>
      <c r="K901"/>
      <c r="L901"/>
    </row>
    <row r="902" spans="4:12" x14ac:dyDescent="0.2">
      <c r="D902" s="58"/>
      <c r="J902"/>
      <c r="K902"/>
      <c r="L902"/>
    </row>
    <row r="903" spans="4:12" x14ac:dyDescent="0.2">
      <c r="D903" s="58"/>
      <c r="J903"/>
      <c r="K903"/>
      <c r="L903"/>
    </row>
    <row r="904" spans="4:12" x14ac:dyDescent="0.2">
      <c r="D904" s="58"/>
      <c r="J904"/>
      <c r="K904"/>
      <c r="L904"/>
    </row>
    <row r="905" spans="4:12" x14ac:dyDescent="0.2">
      <c r="D905" s="58"/>
      <c r="J905"/>
      <c r="K905"/>
      <c r="L905"/>
    </row>
    <row r="906" spans="4:12" x14ac:dyDescent="0.2">
      <c r="D906" s="58"/>
      <c r="J906"/>
      <c r="K906"/>
      <c r="L906"/>
    </row>
    <row r="907" spans="4:12" x14ac:dyDescent="0.2">
      <c r="D907" s="58"/>
      <c r="J907"/>
      <c r="K907"/>
      <c r="L907"/>
    </row>
    <row r="908" spans="4:12" x14ac:dyDescent="0.2">
      <c r="D908" s="58"/>
      <c r="J908"/>
      <c r="K908"/>
      <c r="L908"/>
    </row>
    <row r="909" spans="4:12" x14ac:dyDescent="0.2">
      <c r="D909" s="58"/>
      <c r="J909"/>
      <c r="K909"/>
      <c r="L909"/>
    </row>
    <row r="910" spans="4:12" x14ac:dyDescent="0.2">
      <c r="D910" s="58"/>
      <c r="J910"/>
      <c r="K910"/>
      <c r="L910"/>
    </row>
    <row r="911" spans="4:12" x14ac:dyDescent="0.2">
      <c r="D911" s="58"/>
      <c r="J911"/>
      <c r="K911"/>
      <c r="L911"/>
    </row>
    <row r="912" spans="4:12" x14ac:dyDescent="0.2">
      <c r="D912" s="58"/>
      <c r="J912"/>
      <c r="K912"/>
      <c r="L912"/>
    </row>
    <row r="913" spans="4:12" x14ac:dyDescent="0.2">
      <c r="D913" s="58"/>
      <c r="J913"/>
      <c r="K913"/>
      <c r="L913"/>
    </row>
    <row r="914" spans="4:12" x14ac:dyDescent="0.2">
      <c r="D914" s="58"/>
      <c r="J914"/>
      <c r="K914"/>
      <c r="L914"/>
    </row>
    <row r="915" spans="4:12" x14ac:dyDescent="0.2">
      <c r="D915" s="58"/>
      <c r="J915"/>
      <c r="K915"/>
      <c r="L915"/>
    </row>
    <row r="916" spans="4:12" x14ac:dyDescent="0.2">
      <c r="D916" s="58"/>
      <c r="J916"/>
      <c r="K916"/>
      <c r="L916"/>
    </row>
    <row r="917" spans="4:12" x14ac:dyDescent="0.2">
      <c r="D917" s="58"/>
      <c r="J917"/>
      <c r="K917"/>
      <c r="L917"/>
    </row>
    <row r="918" spans="4:12" x14ac:dyDescent="0.2">
      <c r="D918" s="58"/>
      <c r="J918"/>
      <c r="K918"/>
      <c r="L918"/>
    </row>
    <row r="919" spans="4:12" x14ac:dyDescent="0.2">
      <c r="D919" s="58"/>
      <c r="J919"/>
      <c r="K919"/>
      <c r="L919"/>
    </row>
    <row r="920" spans="4:12" x14ac:dyDescent="0.2">
      <c r="D920" s="58"/>
      <c r="J920"/>
      <c r="K920"/>
      <c r="L920"/>
    </row>
    <row r="921" spans="4:12" x14ac:dyDescent="0.2">
      <c r="D921" s="58"/>
      <c r="J921"/>
      <c r="K921"/>
      <c r="L921"/>
    </row>
    <row r="922" spans="4:12" x14ac:dyDescent="0.2">
      <c r="D922" s="58"/>
      <c r="J922"/>
      <c r="K922"/>
      <c r="L922"/>
    </row>
    <row r="923" spans="4:12" x14ac:dyDescent="0.2">
      <c r="D923" s="58"/>
      <c r="J923"/>
      <c r="K923"/>
      <c r="L923"/>
    </row>
    <row r="924" spans="4:12" x14ac:dyDescent="0.2">
      <c r="D924" s="58"/>
      <c r="J924"/>
      <c r="K924"/>
      <c r="L924"/>
    </row>
    <row r="925" spans="4:12" x14ac:dyDescent="0.2">
      <c r="D925" s="58"/>
      <c r="J925"/>
      <c r="K925"/>
      <c r="L925"/>
    </row>
    <row r="926" spans="4:12" x14ac:dyDescent="0.2">
      <c r="D926" s="58"/>
      <c r="J926"/>
      <c r="K926"/>
      <c r="L926"/>
    </row>
    <row r="927" spans="4:12" x14ac:dyDescent="0.2">
      <c r="D927" s="58"/>
      <c r="J927"/>
      <c r="K927"/>
      <c r="L927"/>
    </row>
    <row r="928" spans="4:12" x14ac:dyDescent="0.2">
      <c r="D928" s="58"/>
      <c r="J928"/>
      <c r="K928"/>
      <c r="L928"/>
    </row>
    <row r="929" spans="4:12" x14ac:dyDescent="0.2">
      <c r="D929" s="58"/>
      <c r="J929"/>
      <c r="K929"/>
      <c r="L929"/>
    </row>
    <row r="930" spans="4:12" x14ac:dyDescent="0.2">
      <c r="D930" s="58"/>
      <c r="J930"/>
      <c r="K930"/>
      <c r="L930"/>
    </row>
    <row r="931" spans="4:12" x14ac:dyDescent="0.2">
      <c r="D931" s="58"/>
      <c r="J931"/>
      <c r="K931"/>
      <c r="L931"/>
    </row>
    <row r="932" spans="4:12" x14ac:dyDescent="0.2">
      <c r="D932" s="58"/>
      <c r="J932"/>
      <c r="K932"/>
      <c r="L932"/>
    </row>
    <row r="933" spans="4:12" x14ac:dyDescent="0.2">
      <c r="D933" s="58"/>
      <c r="J933"/>
      <c r="K933"/>
      <c r="L933"/>
    </row>
    <row r="934" spans="4:12" x14ac:dyDescent="0.2">
      <c r="D934" s="58"/>
      <c r="J934"/>
      <c r="K934"/>
      <c r="L934"/>
    </row>
    <row r="935" spans="4:12" x14ac:dyDescent="0.2">
      <c r="D935" s="58"/>
      <c r="J935"/>
      <c r="K935"/>
      <c r="L935"/>
    </row>
    <row r="936" spans="4:12" x14ac:dyDescent="0.2">
      <c r="D936" s="58"/>
      <c r="J936"/>
      <c r="K936"/>
      <c r="L936"/>
    </row>
    <row r="937" spans="4:12" x14ac:dyDescent="0.2">
      <c r="D937" s="58"/>
      <c r="J937"/>
      <c r="K937"/>
      <c r="L937"/>
    </row>
    <row r="938" spans="4:12" x14ac:dyDescent="0.2">
      <c r="D938" s="58"/>
      <c r="J938"/>
      <c r="K938"/>
      <c r="L938"/>
    </row>
    <row r="939" spans="4:12" x14ac:dyDescent="0.2">
      <c r="D939" s="58"/>
      <c r="J939"/>
      <c r="K939"/>
      <c r="L939"/>
    </row>
    <row r="940" spans="4:12" x14ac:dyDescent="0.2">
      <c r="D940" s="58"/>
      <c r="J940"/>
      <c r="K940"/>
      <c r="L940"/>
    </row>
    <row r="941" spans="4:12" x14ac:dyDescent="0.2">
      <c r="D941" s="58"/>
      <c r="J941"/>
      <c r="K941"/>
      <c r="L941"/>
    </row>
    <row r="942" spans="4:12" x14ac:dyDescent="0.2">
      <c r="D942" s="58"/>
      <c r="J942"/>
      <c r="K942"/>
      <c r="L942"/>
    </row>
    <row r="943" spans="4:12" x14ac:dyDescent="0.2">
      <c r="D943" s="58"/>
      <c r="J943"/>
      <c r="K943"/>
      <c r="L943"/>
    </row>
    <row r="944" spans="4:12" x14ac:dyDescent="0.2">
      <c r="D944" s="58"/>
      <c r="J944"/>
      <c r="K944"/>
      <c r="L944"/>
    </row>
    <row r="945" spans="4:12" x14ac:dyDescent="0.2">
      <c r="D945" s="58"/>
      <c r="J945"/>
      <c r="K945"/>
      <c r="L945"/>
    </row>
    <row r="946" spans="4:12" x14ac:dyDescent="0.2">
      <c r="D946" s="58"/>
      <c r="J946"/>
      <c r="K946"/>
      <c r="L946"/>
    </row>
    <row r="947" spans="4:12" x14ac:dyDescent="0.2">
      <c r="D947" s="58"/>
      <c r="J947"/>
      <c r="K947"/>
      <c r="L947"/>
    </row>
    <row r="948" spans="4:12" x14ac:dyDescent="0.2">
      <c r="D948" s="58"/>
      <c r="J948"/>
      <c r="K948"/>
      <c r="L948"/>
    </row>
    <row r="949" spans="4:12" x14ac:dyDescent="0.2">
      <c r="D949" s="58"/>
      <c r="J949"/>
      <c r="K949"/>
      <c r="L949"/>
    </row>
    <row r="950" spans="4:12" x14ac:dyDescent="0.2">
      <c r="D950" s="58"/>
      <c r="J950"/>
      <c r="K950"/>
      <c r="L950"/>
    </row>
    <row r="951" spans="4:12" x14ac:dyDescent="0.2">
      <c r="D951" s="58"/>
      <c r="J951"/>
      <c r="K951"/>
      <c r="L951"/>
    </row>
    <row r="952" spans="4:12" x14ac:dyDescent="0.2">
      <c r="D952" s="58"/>
      <c r="J952"/>
      <c r="K952"/>
      <c r="L952"/>
    </row>
    <row r="953" spans="4:12" x14ac:dyDescent="0.2">
      <c r="D953" s="58"/>
      <c r="J953"/>
      <c r="K953"/>
      <c r="L953"/>
    </row>
    <row r="954" spans="4:12" x14ac:dyDescent="0.2">
      <c r="D954" s="58"/>
      <c r="J954"/>
      <c r="K954"/>
      <c r="L954"/>
    </row>
    <row r="955" spans="4:12" x14ac:dyDescent="0.2">
      <c r="D955" s="58"/>
      <c r="J955"/>
      <c r="K955"/>
      <c r="L955"/>
    </row>
    <row r="956" spans="4:12" x14ac:dyDescent="0.2">
      <c r="D956" s="58"/>
      <c r="J956"/>
      <c r="K956"/>
      <c r="L956"/>
    </row>
    <row r="957" spans="4:12" x14ac:dyDescent="0.2">
      <c r="D957" s="58"/>
      <c r="J957"/>
      <c r="K957"/>
      <c r="L957"/>
    </row>
    <row r="958" spans="4:12" x14ac:dyDescent="0.2">
      <c r="D958" s="58"/>
      <c r="J958"/>
      <c r="K958"/>
      <c r="L958"/>
    </row>
    <row r="959" spans="4:12" x14ac:dyDescent="0.2">
      <c r="D959" s="58"/>
      <c r="J959"/>
      <c r="K959"/>
      <c r="L959"/>
    </row>
    <row r="960" spans="4:12" x14ac:dyDescent="0.2">
      <c r="D960" s="58"/>
      <c r="J960"/>
      <c r="K960"/>
      <c r="L960"/>
    </row>
    <row r="961" spans="4:12" x14ac:dyDescent="0.2">
      <c r="D961" s="58"/>
      <c r="J961"/>
      <c r="K961"/>
      <c r="L961"/>
    </row>
    <row r="962" spans="4:12" x14ac:dyDescent="0.2">
      <c r="D962" s="58"/>
      <c r="J962"/>
      <c r="K962"/>
      <c r="L962"/>
    </row>
    <row r="963" spans="4:12" x14ac:dyDescent="0.2">
      <c r="D963" s="58"/>
      <c r="J963"/>
      <c r="K963"/>
      <c r="L963"/>
    </row>
    <row r="964" spans="4:12" x14ac:dyDescent="0.2">
      <c r="D964" s="58"/>
      <c r="J964"/>
      <c r="K964"/>
      <c r="L964"/>
    </row>
    <row r="965" spans="4:12" x14ac:dyDescent="0.2">
      <c r="D965" s="58"/>
      <c r="J965"/>
      <c r="K965"/>
      <c r="L965"/>
    </row>
    <row r="966" spans="4:12" x14ac:dyDescent="0.2">
      <c r="D966" s="58"/>
      <c r="J966"/>
      <c r="K966"/>
      <c r="L966"/>
    </row>
    <row r="967" spans="4:12" x14ac:dyDescent="0.2">
      <c r="D967" s="58"/>
      <c r="J967"/>
      <c r="K967"/>
      <c r="L967"/>
    </row>
    <row r="968" spans="4:12" x14ac:dyDescent="0.2">
      <c r="D968" s="58"/>
      <c r="J968"/>
      <c r="K968"/>
      <c r="L968"/>
    </row>
    <row r="969" spans="4:12" x14ac:dyDescent="0.2">
      <c r="D969" s="58"/>
      <c r="J969"/>
      <c r="K969"/>
      <c r="L969"/>
    </row>
    <row r="970" spans="4:12" x14ac:dyDescent="0.2">
      <c r="D970" s="58"/>
      <c r="J970"/>
      <c r="K970"/>
      <c r="L970"/>
    </row>
    <row r="971" spans="4:12" x14ac:dyDescent="0.2">
      <c r="D971" s="58"/>
      <c r="J971"/>
      <c r="K971"/>
      <c r="L971"/>
    </row>
    <row r="972" spans="4:12" x14ac:dyDescent="0.2">
      <c r="D972" s="58"/>
      <c r="J972"/>
      <c r="K972"/>
      <c r="L972"/>
    </row>
    <row r="973" spans="4:12" x14ac:dyDescent="0.2">
      <c r="D973" s="58"/>
      <c r="J973"/>
      <c r="K973"/>
      <c r="L973"/>
    </row>
    <row r="974" spans="4:12" x14ac:dyDescent="0.2">
      <c r="D974" s="58"/>
      <c r="J974"/>
      <c r="K974"/>
      <c r="L974"/>
    </row>
    <row r="975" spans="4:12" x14ac:dyDescent="0.2">
      <c r="D975" s="58"/>
      <c r="J975"/>
      <c r="K975"/>
      <c r="L975"/>
    </row>
    <row r="976" spans="4:12" x14ac:dyDescent="0.2">
      <c r="D976" s="58"/>
      <c r="J976"/>
      <c r="K976"/>
      <c r="L976"/>
    </row>
    <row r="977" spans="4:12" x14ac:dyDescent="0.2">
      <c r="D977" s="58"/>
      <c r="J977"/>
      <c r="K977"/>
      <c r="L977"/>
    </row>
    <row r="978" spans="4:12" x14ac:dyDescent="0.2">
      <c r="D978" s="58"/>
      <c r="J978"/>
      <c r="K978"/>
      <c r="L978"/>
    </row>
    <row r="979" spans="4:12" x14ac:dyDescent="0.2">
      <c r="D979" s="58"/>
      <c r="J979"/>
      <c r="K979"/>
      <c r="L979"/>
    </row>
    <row r="980" spans="4:12" x14ac:dyDescent="0.2">
      <c r="D980" s="58"/>
      <c r="J980"/>
      <c r="K980"/>
      <c r="L980"/>
    </row>
    <row r="981" spans="4:12" x14ac:dyDescent="0.2">
      <c r="D981" s="58"/>
      <c r="J981"/>
      <c r="K981"/>
      <c r="L981"/>
    </row>
    <row r="982" spans="4:12" x14ac:dyDescent="0.2">
      <c r="D982" s="58"/>
      <c r="J982"/>
      <c r="K982"/>
      <c r="L982"/>
    </row>
    <row r="983" spans="4:12" x14ac:dyDescent="0.2">
      <c r="D983" s="58"/>
      <c r="J983"/>
      <c r="K983"/>
      <c r="L983"/>
    </row>
    <row r="984" spans="4:12" x14ac:dyDescent="0.2">
      <c r="D984" s="58"/>
      <c r="J984"/>
      <c r="K984"/>
      <c r="L984"/>
    </row>
    <row r="985" spans="4:12" x14ac:dyDescent="0.2">
      <c r="D985" s="58"/>
      <c r="J985"/>
      <c r="K985"/>
      <c r="L985"/>
    </row>
    <row r="986" spans="4:12" x14ac:dyDescent="0.2">
      <c r="D986" s="58"/>
      <c r="J986"/>
      <c r="K986"/>
      <c r="L986"/>
    </row>
    <row r="987" spans="4:12" x14ac:dyDescent="0.2">
      <c r="D987" s="58"/>
      <c r="J987"/>
      <c r="K987"/>
      <c r="L987"/>
    </row>
    <row r="988" spans="4:12" x14ac:dyDescent="0.2">
      <c r="D988" s="58"/>
      <c r="J988"/>
      <c r="K988"/>
      <c r="L988"/>
    </row>
    <row r="989" spans="4:12" x14ac:dyDescent="0.2">
      <c r="D989" s="58"/>
      <c r="J989"/>
      <c r="K989"/>
      <c r="L989"/>
    </row>
    <row r="990" spans="4:12" x14ac:dyDescent="0.2">
      <c r="D990" s="58"/>
      <c r="J990"/>
      <c r="K990"/>
      <c r="L990"/>
    </row>
    <row r="991" spans="4:12" x14ac:dyDescent="0.2">
      <c r="D991" s="58"/>
      <c r="J991"/>
      <c r="K991"/>
      <c r="L991"/>
    </row>
    <row r="992" spans="4:12" x14ac:dyDescent="0.2">
      <c r="D992" s="58"/>
      <c r="J992"/>
      <c r="K992"/>
      <c r="L992"/>
    </row>
    <row r="993" spans="4:12" x14ac:dyDescent="0.2">
      <c r="D993" s="58"/>
      <c r="J993"/>
      <c r="K993"/>
      <c r="L993"/>
    </row>
    <row r="994" spans="4:12" x14ac:dyDescent="0.2">
      <c r="D994" s="58"/>
      <c r="J994"/>
      <c r="K994"/>
      <c r="L994"/>
    </row>
    <row r="995" spans="4:12" x14ac:dyDescent="0.2">
      <c r="D995" s="58"/>
      <c r="J995"/>
      <c r="K995"/>
      <c r="L995"/>
    </row>
    <row r="996" spans="4:12" x14ac:dyDescent="0.2">
      <c r="D996" s="58"/>
      <c r="J996"/>
      <c r="K996"/>
      <c r="L996"/>
    </row>
    <row r="997" spans="4:12" x14ac:dyDescent="0.2">
      <c r="D997" s="58"/>
      <c r="J997"/>
      <c r="K997"/>
      <c r="L997"/>
    </row>
    <row r="998" spans="4:12" x14ac:dyDescent="0.2">
      <c r="D998" s="58"/>
      <c r="J998"/>
      <c r="K998"/>
      <c r="L998"/>
    </row>
    <row r="999" spans="4:12" x14ac:dyDescent="0.2">
      <c r="D999" s="58"/>
      <c r="J999"/>
      <c r="K999"/>
      <c r="L999"/>
    </row>
    <row r="1000" spans="4:12" x14ac:dyDescent="0.2">
      <c r="D1000" s="58"/>
      <c r="J1000"/>
      <c r="K1000"/>
      <c r="L1000"/>
    </row>
    <row r="1001" spans="4:12" x14ac:dyDescent="0.2">
      <c r="D1001" s="58"/>
      <c r="J1001"/>
      <c r="K1001"/>
      <c r="L1001"/>
    </row>
    <row r="1002" spans="4:12" x14ac:dyDescent="0.2">
      <c r="D1002" s="58"/>
      <c r="J1002"/>
      <c r="K1002"/>
      <c r="L1002"/>
    </row>
    <row r="1003" spans="4:12" x14ac:dyDescent="0.2">
      <c r="D1003" s="58"/>
      <c r="J1003"/>
      <c r="K1003"/>
      <c r="L1003"/>
    </row>
    <row r="1004" spans="4:12" x14ac:dyDescent="0.2">
      <c r="D1004" s="58"/>
      <c r="J1004"/>
      <c r="K1004"/>
      <c r="L1004"/>
    </row>
    <row r="1005" spans="4:12" x14ac:dyDescent="0.2">
      <c r="D1005" s="58"/>
      <c r="J1005"/>
      <c r="K1005"/>
      <c r="L1005"/>
    </row>
    <row r="1006" spans="4:12" x14ac:dyDescent="0.2">
      <c r="D1006" s="58"/>
      <c r="J1006"/>
      <c r="K1006"/>
      <c r="L1006"/>
    </row>
    <row r="1007" spans="4:12" x14ac:dyDescent="0.2">
      <c r="D1007" s="58"/>
      <c r="J1007"/>
      <c r="K1007"/>
      <c r="L1007"/>
    </row>
    <row r="1008" spans="4:12" x14ac:dyDescent="0.2">
      <c r="D1008" s="58"/>
      <c r="J1008"/>
      <c r="K1008"/>
      <c r="L1008"/>
    </row>
    <row r="1009" spans="4:12" x14ac:dyDescent="0.2">
      <c r="D1009" s="58"/>
      <c r="J1009"/>
      <c r="K1009"/>
      <c r="L1009"/>
    </row>
    <row r="1010" spans="4:12" x14ac:dyDescent="0.2">
      <c r="D1010" s="58"/>
      <c r="J1010"/>
      <c r="K1010"/>
      <c r="L1010"/>
    </row>
    <row r="1011" spans="4:12" x14ac:dyDescent="0.2">
      <c r="D1011" s="58"/>
      <c r="J1011"/>
      <c r="K1011"/>
      <c r="L1011"/>
    </row>
    <row r="1012" spans="4:12" x14ac:dyDescent="0.2">
      <c r="D1012" s="58"/>
      <c r="J1012"/>
      <c r="K1012"/>
      <c r="L1012"/>
    </row>
    <row r="1013" spans="4:12" x14ac:dyDescent="0.2">
      <c r="D1013" s="58"/>
      <c r="J1013"/>
      <c r="K1013"/>
      <c r="L1013"/>
    </row>
    <row r="1014" spans="4:12" x14ac:dyDescent="0.2">
      <c r="D1014" s="58"/>
      <c r="J1014"/>
      <c r="K1014"/>
      <c r="L1014"/>
    </row>
    <row r="1015" spans="4:12" x14ac:dyDescent="0.2">
      <c r="D1015" s="58"/>
      <c r="J1015"/>
      <c r="K1015"/>
      <c r="L1015"/>
    </row>
    <row r="1016" spans="4:12" x14ac:dyDescent="0.2">
      <c r="D1016" s="58"/>
      <c r="J1016"/>
      <c r="K1016"/>
      <c r="L1016"/>
    </row>
    <row r="1017" spans="4:12" x14ac:dyDescent="0.2">
      <c r="D1017" s="58"/>
      <c r="J1017"/>
      <c r="K1017"/>
      <c r="L1017"/>
    </row>
    <row r="1018" spans="4:12" x14ac:dyDescent="0.2">
      <c r="D1018" s="58"/>
      <c r="J1018"/>
      <c r="K1018"/>
      <c r="L1018"/>
    </row>
    <row r="1019" spans="4:12" x14ac:dyDescent="0.2">
      <c r="D1019" s="58"/>
      <c r="J1019"/>
      <c r="K1019"/>
      <c r="L1019"/>
    </row>
    <row r="1020" spans="4:12" x14ac:dyDescent="0.2">
      <c r="D1020" s="58"/>
      <c r="J1020"/>
      <c r="K1020"/>
      <c r="L1020"/>
    </row>
    <row r="1021" spans="4:12" x14ac:dyDescent="0.2">
      <c r="D1021" s="58"/>
      <c r="J1021"/>
      <c r="K1021"/>
      <c r="L1021"/>
    </row>
    <row r="1022" spans="4:12" x14ac:dyDescent="0.2">
      <c r="D1022" s="58"/>
      <c r="J1022"/>
      <c r="K1022"/>
      <c r="L1022"/>
    </row>
    <row r="1023" spans="4:12" x14ac:dyDescent="0.2">
      <c r="D1023" s="58"/>
      <c r="J1023"/>
      <c r="K1023"/>
      <c r="L1023"/>
    </row>
    <row r="1024" spans="4:12" x14ac:dyDescent="0.2">
      <c r="D1024" s="58"/>
      <c r="J1024"/>
      <c r="K1024"/>
      <c r="L1024"/>
    </row>
    <row r="1025" spans="4:12" x14ac:dyDescent="0.2">
      <c r="D1025" s="58"/>
      <c r="J1025"/>
      <c r="K1025"/>
      <c r="L1025"/>
    </row>
    <row r="1026" spans="4:12" x14ac:dyDescent="0.2">
      <c r="D1026" s="58"/>
      <c r="J1026"/>
      <c r="K1026"/>
      <c r="L1026"/>
    </row>
    <row r="1027" spans="4:12" x14ac:dyDescent="0.2">
      <c r="D1027" s="58"/>
      <c r="J1027"/>
      <c r="K1027"/>
      <c r="L1027"/>
    </row>
    <row r="1028" spans="4:12" x14ac:dyDescent="0.2">
      <c r="D1028" s="58"/>
      <c r="J1028"/>
      <c r="K1028"/>
      <c r="L1028"/>
    </row>
    <row r="1029" spans="4:12" x14ac:dyDescent="0.2">
      <c r="D1029" s="58"/>
      <c r="J1029"/>
      <c r="K1029"/>
      <c r="L1029"/>
    </row>
    <row r="1030" spans="4:12" x14ac:dyDescent="0.2">
      <c r="D1030" s="58"/>
      <c r="J1030"/>
      <c r="K1030"/>
      <c r="L1030"/>
    </row>
    <row r="1031" spans="4:12" x14ac:dyDescent="0.2">
      <c r="D1031" s="58"/>
      <c r="J1031"/>
      <c r="K1031"/>
      <c r="L1031"/>
    </row>
    <row r="1032" spans="4:12" x14ac:dyDescent="0.2">
      <c r="D1032" s="58"/>
      <c r="J1032"/>
      <c r="K1032"/>
      <c r="L1032"/>
    </row>
    <row r="1033" spans="4:12" x14ac:dyDescent="0.2">
      <c r="D1033" s="58"/>
      <c r="J1033"/>
      <c r="K1033"/>
      <c r="L1033"/>
    </row>
    <row r="1034" spans="4:12" x14ac:dyDescent="0.2">
      <c r="D1034" s="58"/>
      <c r="J1034"/>
      <c r="K1034"/>
      <c r="L1034"/>
    </row>
    <row r="1035" spans="4:12" x14ac:dyDescent="0.2">
      <c r="D1035" s="58"/>
      <c r="J1035"/>
      <c r="K1035"/>
      <c r="L1035"/>
    </row>
    <row r="1036" spans="4:12" x14ac:dyDescent="0.2">
      <c r="D1036" s="58"/>
      <c r="J1036"/>
      <c r="K1036"/>
      <c r="L1036"/>
    </row>
    <row r="1037" spans="4:12" x14ac:dyDescent="0.2">
      <c r="D1037" s="58"/>
      <c r="J1037"/>
      <c r="K1037"/>
      <c r="L1037"/>
    </row>
    <row r="1038" spans="4:12" x14ac:dyDescent="0.2">
      <c r="D1038" s="58"/>
      <c r="J1038"/>
      <c r="K1038"/>
      <c r="L1038"/>
    </row>
    <row r="1039" spans="4:12" x14ac:dyDescent="0.2">
      <c r="D1039" s="58"/>
      <c r="J1039"/>
      <c r="K1039"/>
      <c r="L1039"/>
    </row>
    <row r="1040" spans="4:12" x14ac:dyDescent="0.2">
      <c r="D1040" s="58"/>
      <c r="J1040"/>
      <c r="K1040"/>
      <c r="L1040"/>
    </row>
    <row r="1041" spans="4:12" x14ac:dyDescent="0.2">
      <c r="D1041" s="58"/>
      <c r="J1041"/>
      <c r="K1041"/>
      <c r="L1041"/>
    </row>
    <row r="1042" spans="4:12" x14ac:dyDescent="0.2">
      <c r="D1042" s="58"/>
      <c r="J1042"/>
      <c r="K1042"/>
      <c r="L1042"/>
    </row>
    <row r="1043" spans="4:12" x14ac:dyDescent="0.2">
      <c r="D1043" s="58"/>
      <c r="J1043"/>
      <c r="K1043"/>
      <c r="L1043"/>
    </row>
    <row r="1044" spans="4:12" x14ac:dyDescent="0.2">
      <c r="D1044" s="58"/>
      <c r="J1044"/>
      <c r="K1044"/>
      <c r="L1044"/>
    </row>
    <row r="1045" spans="4:12" x14ac:dyDescent="0.2">
      <c r="D1045" s="58"/>
      <c r="J1045"/>
      <c r="K1045"/>
      <c r="L1045"/>
    </row>
    <row r="1046" spans="4:12" x14ac:dyDescent="0.2">
      <c r="D1046" s="58"/>
      <c r="J1046"/>
      <c r="K1046"/>
      <c r="L1046"/>
    </row>
    <row r="1047" spans="4:12" x14ac:dyDescent="0.2">
      <c r="D1047" s="58"/>
      <c r="J1047"/>
      <c r="K1047"/>
      <c r="L1047"/>
    </row>
    <row r="1048" spans="4:12" x14ac:dyDescent="0.2">
      <c r="D1048" s="58"/>
      <c r="J1048"/>
      <c r="K1048"/>
      <c r="L1048"/>
    </row>
    <row r="1049" spans="4:12" x14ac:dyDescent="0.2">
      <c r="D1049" s="58"/>
      <c r="J1049"/>
      <c r="K1049"/>
      <c r="L1049"/>
    </row>
    <row r="1050" spans="4:12" x14ac:dyDescent="0.2">
      <c r="D1050" s="58"/>
      <c r="J1050"/>
      <c r="K1050"/>
      <c r="L1050"/>
    </row>
    <row r="1051" spans="4:12" x14ac:dyDescent="0.2">
      <c r="D1051" s="58"/>
      <c r="J1051"/>
      <c r="K1051"/>
      <c r="L1051"/>
    </row>
    <row r="1052" spans="4:12" x14ac:dyDescent="0.2">
      <c r="D1052" s="58"/>
      <c r="J1052"/>
      <c r="K1052"/>
      <c r="L1052"/>
    </row>
    <row r="1053" spans="4:12" x14ac:dyDescent="0.2">
      <c r="D1053" s="58"/>
      <c r="J1053"/>
      <c r="K1053"/>
      <c r="L1053"/>
    </row>
    <row r="1054" spans="4:12" x14ac:dyDescent="0.2">
      <c r="D1054" s="58"/>
      <c r="J1054"/>
      <c r="K1054"/>
      <c r="L1054"/>
    </row>
    <row r="1055" spans="4:12" x14ac:dyDescent="0.2">
      <c r="D1055" s="58"/>
      <c r="J1055"/>
      <c r="K1055"/>
      <c r="L1055"/>
    </row>
    <row r="1056" spans="4:12" x14ac:dyDescent="0.2">
      <c r="D1056" s="58"/>
      <c r="J1056"/>
      <c r="K1056"/>
      <c r="L1056"/>
    </row>
    <row r="1057" spans="4:12" x14ac:dyDescent="0.2">
      <c r="D1057" s="58"/>
      <c r="J1057"/>
      <c r="K1057"/>
      <c r="L1057"/>
    </row>
    <row r="1058" spans="4:12" x14ac:dyDescent="0.2">
      <c r="D1058" s="58"/>
      <c r="J1058"/>
      <c r="K1058"/>
      <c r="L1058"/>
    </row>
    <row r="1059" spans="4:12" x14ac:dyDescent="0.2">
      <c r="D1059" s="58"/>
      <c r="J1059"/>
      <c r="K1059"/>
      <c r="L1059"/>
    </row>
    <row r="1060" spans="4:12" x14ac:dyDescent="0.2">
      <c r="D1060" s="58"/>
      <c r="J1060"/>
      <c r="K1060"/>
      <c r="L1060"/>
    </row>
    <row r="1061" spans="4:12" x14ac:dyDescent="0.2">
      <c r="D1061" s="58"/>
      <c r="J1061"/>
      <c r="K1061"/>
      <c r="L1061"/>
    </row>
    <row r="1062" spans="4:12" x14ac:dyDescent="0.2">
      <c r="D1062" s="58"/>
      <c r="J1062"/>
      <c r="K1062"/>
      <c r="L1062"/>
    </row>
    <row r="1063" spans="4:12" x14ac:dyDescent="0.2">
      <c r="D1063" s="58"/>
      <c r="J1063"/>
      <c r="K1063"/>
      <c r="L1063"/>
    </row>
    <row r="1064" spans="4:12" x14ac:dyDescent="0.2">
      <c r="D1064" s="58"/>
      <c r="J1064"/>
      <c r="K1064"/>
      <c r="L1064"/>
    </row>
    <row r="1065" spans="4:12" x14ac:dyDescent="0.2">
      <c r="D1065" s="58"/>
      <c r="J1065"/>
      <c r="K1065"/>
      <c r="L1065"/>
    </row>
    <row r="1066" spans="4:12" x14ac:dyDescent="0.2">
      <c r="D1066" s="58"/>
      <c r="J1066"/>
      <c r="K1066"/>
      <c r="L1066"/>
    </row>
    <row r="1067" spans="4:12" x14ac:dyDescent="0.2">
      <c r="D1067" s="58"/>
      <c r="J1067"/>
      <c r="K1067"/>
      <c r="L1067"/>
    </row>
    <row r="1068" spans="4:12" x14ac:dyDescent="0.2">
      <c r="D1068" s="58"/>
      <c r="J1068"/>
      <c r="K1068"/>
      <c r="L1068"/>
    </row>
    <row r="1069" spans="4:12" x14ac:dyDescent="0.2">
      <c r="D1069" s="58"/>
      <c r="J1069"/>
      <c r="K1069"/>
      <c r="L1069"/>
    </row>
    <row r="1070" spans="4:12" x14ac:dyDescent="0.2">
      <c r="D1070" s="58"/>
      <c r="J1070"/>
      <c r="K1070"/>
      <c r="L1070"/>
    </row>
    <row r="1071" spans="4:12" x14ac:dyDescent="0.2">
      <c r="D1071" s="58"/>
      <c r="J1071"/>
      <c r="K1071"/>
      <c r="L1071"/>
    </row>
    <row r="1072" spans="4:12" x14ac:dyDescent="0.2">
      <c r="D1072" s="58"/>
      <c r="J1072"/>
      <c r="K1072"/>
      <c r="L1072"/>
    </row>
    <row r="1073" spans="4:12" x14ac:dyDescent="0.2">
      <c r="D1073" s="58"/>
      <c r="J1073"/>
      <c r="K1073"/>
      <c r="L1073"/>
    </row>
    <row r="1074" spans="4:12" x14ac:dyDescent="0.2">
      <c r="D1074" s="58"/>
      <c r="J1074"/>
      <c r="K1074"/>
      <c r="L1074"/>
    </row>
    <row r="1075" spans="4:12" x14ac:dyDescent="0.2">
      <c r="D1075" s="58"/>
      <c r="J1075"/>
      <c r="K1075"/>
      <c r="L1075"/>
    </row>
    <row r="1076" spans="4:12" x14ac:dyDescent="0.2">
      <c r="D1076" s="58"/>
      <c r="J1076"/>
      <c r="K1076"/>
      <c r="L1076"/>
    </row>
    <row r="1077" spans="4:12" x14ac:dyDescent="0.2">
      <c r="D1077" s="58"/>
      <c r="J1077"/>
      <c r="K1077"/>
      <c r="L1077"/>
    </row>
    <row r="1078" spans="4:12" x14ac:dyDescent="0.2">
      <c r="D1078" s="58"/>
      <c r="J1078"/>
      <c r="K1078"/>
      <c r="L1078"/>
    </row>
    <row r="1079" spans="4:12" x14ac:dyDescent="0.2">
      <c r="D1079" s="58"/>
      <c r="J1079"/>
      <c r="K1079"/>
      <c r="L1079"/>
    </row>
    <row r="1080" spans="4:12" x14ac:dyDescent="0.2">
      <c r="D1080" s="58"/>
      <c r="J1080"/>
      <c r="K1080"/>
      <c r="L1080"/>
    </row>
    <row r="1081" spans="4:12" x14ac:dyDescent="0.2">
      <c r="D1081" s="58"/>
      <c r="J1081"/>
      <c r="K1081"/>
      <c r="L1081"/>
    </row>
    <row r="1082" spans="4:12" x14ac:dyDescent="0.2">
      <c r="D1082" s="58"/>
      <c r="J1082"/>
      <c r="K1082"/>
      <c r="L1082"/>
    </row>
    <row r="1083" spans="4:12" x14ac:dyDescent="0.2">
      <c r="D1083" s="58"/>
      <c r="J1083"/>
      <c r="K1083"/>
      <c r="L1083"/>
    </row>
    <row r="1084" spans="4:12" x14ac:dyDescent="0.2">
      <c r="D1084" s="58"/>
      <c r="J1084"/>
      <c r="K1084"/>
      <c r="L1084"/>
    </row>
    <row r="1085" spans="4:12" x14ac:dyDescent="0.2">
      <c r="D1085" s="58"/>
      <c r="J1085"/>
      <c r="K1085"/>
      <c r="L1085"/>
    </row>
    <row r="1086" spans="4:12" x14ac:dyDescent="0.2">
      <c r="D1086" s="58"/>
      <c r="J1086"/>
      <c r="K1086"/>
      <c r="L1086"/>
    </row>
    <row r="1087" spans="4:12" x14ac:dyDescent="0.2">
      <c r="D1087" s="58"/>
      <c r="J1087"/>
      <c r="K1087"/>
      <c r="L1087"/>
    </row>
    <row r="1088" spans="4:12" x14ac:dyDescent="0.2">
      <c r="D1088" s="58"/>
      <c r="J1088"/>
      <c r="K1088"/>
      <c r="L1088"/>
    </row>
    <row r="1089" spans="4:12" x14ac:dyDescent="0.2">
      <c r="D1089" s="58"/>
      <c r="J1089"/>
      <c r="K1089"/>
      <c r="L1089"/>
    </row>
    <row r="1090" spans="4:12" x14ac:dyDescent="0.2">
      <c r="D1090" s="58"/>
      <c r="J1090"/>
      <c r="K1090"/>
      <c r="L1090"/>
    </row>
    <row r="1091" spans="4:12" x14ac:dyDescent="0.2">
      <c r="D1091" s="58"/>
      <c r="J1091"/>
      <c r="K1091"/>
      <c r="L1091"/>
    </row>
    <row r="1092" spans="4:12" x14ac:dyDescent="0.2">
      <c r="D1092" s="58"/>
      <c r="J1092"/>
      <c r="K1092"/>
      <c r="L1092"/>
    </row>
    <row r="1093" spans="4:12" x14ac:dyDescent="0.2">
      <c r="D1093" s="58"/>
      <c r="J1093"/>
      <c r="K1093"/>
      <c r="L1093"/>
    </row>
    <row r="1094" spans="4:12" x14ac:dyDescent="0.2">
      <c r="D1094" s="58"/>
      <c r="J1094"/>
      <c r="K1094"/>
      <c r="L1094"/>
    </row>
    <row r="1095" spans="4:12" x14ac:dyDescent="0.2">
      <c r="D1095" s="58"/>
      <c r="J1095"/>
      <c r="K1095"/>
      <c r="L1095"/>
    </row>
    <row r="1096" spans="4:12" x14ac:dyDescent="0.2">
      <c r="D1096" s="58"/>
      <c r="J1096"/>
      <c r="K1096"/>
      <c r="L1096"/>
    </row>
    <row r="1097" spans="4:12" x14ac:dyDescent="0.2">
      <c r="D1097" s="58"/>
      <c r="J1097"/>
      <c r="K1097"/>
      <c r="L1097"/>
    </row>
    <row r="1098" spans="4:12" x14ac:dyDescent="0.2">
      <c r="D1098" s="58"/>
      <c r="J1098"/>
      <c r="K1098"/>
      <c r="L1098"/>
    </row>
    <row r="1099" spans="4:12" x14ac:dyDescent="0.2">
      <c r="D1099" s="58"/>
      <c r="J1099"/>
      <c r="K1099"/>
      <c r="L1099"/>
    </row>
    <row r="1100" spans="4:12" x14ac:dyDescent="0.2">
      <c r="D1100" s="58"/>
      <c r="J1100"/>
      <c r="K1100"/>
      <c r="L1100"/>
    </row>
    <row r="1101" spans="4:12" x14ac:dyDescent="0.2">
      <c r="D1101" s="58"/>
      <c r="J1101"/>
      <c r="K1101"/>
      <c r="L1101"/>
    </row>
    <row r="1102" spans="4:12" x14ac:dyDescent="0.2">
      <c r="D1102" s="58"/>
      <c r="J1102"/>
      <c r="K1102"/>
      <c r="L1102"/>
    </row>
    <row r="1103" spans="4:12" x14ac:dyDescent="0.2">
      <c r="D1103" s="58"/>
      <c r="J1103"/>
      <c r="K1103"/>
      <c r="L1103"/>
    </row>
    <row r="1104" spans="4:12" x14ac:dyDescent="0.2">
      <c r="D1104" s="58"/>
      <c r="J1104"/>
      <c r="K1104"/>
      <c r="L1104"/>
    </row>
    <row r="1105" spans="4:12" x14ac:dyDescent="0.2">
      <c r="D1105" s="58"/>
      <c r="J1105"/>
      <c r="K1105"/>
      <c r="L1105"/>
    </row>
    <row r="1106" spans="4:12" x14ac:dyDescent="0.2">
      <c r="D1106" s="58"/>
      <c r="J1106"/>
      <c r="K1106"/>
      <c r="L1106"/>
    </row>
    <row r="1107" spans="4:12" x14ac:dyDescent="0.2">
      <c r="D1107" s="58"/>
      <c r="J1107"/>
      <c r="K1107"/>
      <c r="L1107"/>
    </row>
    <row r="1108" spans="4:12" x14ac:dyDescent="0.2">
      <c r="D1108" s="58"/>
      <c r="J1108"/>
      <c r="K1108"/>
      <c r="L1108"/>
    </row>
    <row r="1109" spans="4:12" x14ac:dyDescent="0.2">
      <c r="D1109" s="58"/>
      <c r="J1109"/>
      <c r="K1109"/>
      <c r="L1109"/>
    </row>
    <row r="1110" spans="4:12" x14ac:dyDescent="0.2">
      <c r="D1110" s="58"/>
      <c r="J1110"/>
      <c r="K1110"/>
      <c r="L1110"/>
    </row>
    <row r="1111" spans="4:12" x14ac:dyDescent="0.2">
      <c r="D1111" s="58"/>
      <c r="J1111"/>
      <c r="K1111"/>
      <c r="L1111"/>
    </row>
    <row r="1112" spans="4:12" x14ac:dyDescent="0.2">
      <c r="D1112" s="58"/>
      <c r="J1112"/>
      <c r="K1112"/>
      <c r="L1112"/>
    </row>
    <row r="1113" spans="4:12" x14ac:dyDescent="0.2">
      <c r="D1113" s="58"/>
      <c r="J1113"/>
      <c r="K1113"/>
      <c r="L1113"/>
    </row>
    <row r="1114" spans="4:12" x14ac:dyDescent="0.2">
      <c r="D1114" s="58"/>
      <c r="J1114"/>
      <c r="K1114"/>
      <c r="L1114"/>
    </row>
    <row r="1115" spans="4:12" x14ac:dyDescent="0.2">
      <c r="D1115" s="58"/>
      <c r="J1115"/>
      <c r="K1115"/>
      <c r="L1115"/>
    </row>
    <row r="1116" spans="4:12" x14ac:dyDescent="0.2">
      <c r="D1116" s="58"/>
      <c r="J1116"/>
      <c r="K1116"/>
      <c r="L1116"/>
    </row>
    <row r="1117" spans="4:12" x14ac:dyDescent="0.2">
      <c r="D1117" s="58"/>
      <c r="J1117"/>
      <c r="K1117"/>
      <c r="L1117"/>
    </row>
    <row r="1118" spans="4:12" x14ac:dyDescent="0.2">
      <c r="D1118" s="58"/>
      <c r="J1118"/>
      <c r="K1118"/>
      <c r="L1118"/>
    </row>
    <row r="1119" spans="4:12" x14ac:dyDescent="0.2">
      <c r="D1119" s="58"/>
      <c r="J1119"/>
      <c r="K1119"/>
      <c r="L1119"/>
    </row>
    <row r="1120" spans="4:12" x14ac:dyDescent="0.2">
      <c r="D1120" s="58"/>
      <c r="J1120"/>
      <c r="K1120"/>
      <c r="L1120"/>
    </row>
    <row r="1121" spans="4:12" x14ac:dyDescent="0.2">
      <c r="D1121" s="58"/>
      <c r="J1121"/>
      <c r="K1121"/>
      <c r="L1121"/>
    </row>
    <row r="1122" spans="4:12" x14ac:dyDescent="0.2">
      <c r="D1122" s="58"/>
      <c r="J1122"/>
      <c r="K1122"/>
      <c r="L1122"/>
    </row>
    <row r="1123" spans="4:12" x14ac:dyDescent="0.2">
      <c r="D1123" s="58"/>
      <c r="J1123"/>
      <c r="K1123"/>
      <c r="L1123"/>
    </row>
    <row r="1124" spans="4:12" x14ac:dyDescent="0.2">
      <c r="D1124" s="58"/>
      <c r="J1124"/>
      <c r="K1124"/>
      <c r="L1124"/>
    </row>
    <row r="1125" spans="4:12" x14ac:dyDescent="0.2">
      <c r="D1125" s="58"/>
      <c r="J1125"/>
      <c r="K1125"/>
      <c r="L1125"/>
    </row>
    <row r="1126" spans="4:12" x14ac:dyDescent="0.2">
      <c r="D1126" s="58"/>
      <c r="J1126"/>
      <c r="K1126"/>
      <c r="L1126"/>
    </row>
    <row r="1127" spans="4:12" x14ac:dyDescent="0.2">
      <c r="D1127" s="58"/>
      <c r="J1127"/>
      <c r="K1127"/>
      <c r="L1127"/>
    </row>
    <row r="1128" spans="4:12" x14ac:dyDescent="0.2">
      <c r="D1128" s="58"/>
      <c r="J1128"/>
      <c r="K1128"/>
      <c r="L1128"/>
    </row>
    <row r="1129" spans="4:12" x14ac:dyDescent="0.2">
      <c r="D1129" s="58"/>
      <c r="J1129"/>
      <c r="K1129"/>
      <c r="L1129"/>
    </row>
    <row r="1130" spans="4:12" x14ac:dyDescent="0.2">
      <c r="D1130" s="58"/>
      <c r="J1130"/>
      <c r="K1130"/>
      <c r="L1130"/>
    </row>
    <row r="1131" spans="4:12" x14ac:dyDescent="0.2">
      <c r="D1131" s="58"/>
      <c r="J1131"/>
      <c r="K1131"/>
      <c r="L1131"/>
    </row>
    <row r="1132" spans="4:12" x14ac:dyDescent="0.2">
      <c r="D1132" s="58"/>
      <c r="J1132"/>
      <c r="K1132"/>
      <c r="L1132"/>
    </row>
    <row r="1133" spans="4:12" x14ac:dyDescent="0.2">
      <c r="D1133" s="58"/>
      <c r="J1133"/>
      <c r="K1133"/>
      <c r="L1133"/>
    </row>
    <row r="1134" spans="4:12" x14ac:dyDescent="0.2">
      <c r="D1134" s="58"/>
      <c r="J1134"/>
      <c r="K1134"/>
      <c r="L1134"/>
    </row>
    <row r="1135" spans="4:12" x14ac:dyDescent="0.2">
      <c r="D1135" s="58"/>
      <c r="J1135"/>
      <c r="K1135"/>
      <c r="L1135"/>
    </row>
    <row r="1136" spans="4:12" x14ac:dyDescent="0.2">
      <c r="D1136" s="58"/>
      <c r="J1136"/>
      <c r="K1136"/>
      <c r="L1136"/>
    </row>
    <row r="1137" spans="4:12" x14ac:dyDescent="0.2">
      <c r="D1137" s="58"/>
      <c r="J1137"/>
      <c r="K1137"/>
      <c r="L1137"/>
    </row>
    <row r="1138" spans="4:12" x14ac:dyDescent="0.2">
      <c r="D1138" s="58"/>
      <c r="J1138"/>
      <c r="K1138"/>
      <c r="L1138"/>
    </row>
    <row r="1139" spans="4:12" x14ac:dyDescent="0.2">
      <c r="D1139" s="58"/>
      <c r="J1139"/>
      <c r="K1139"/>
      <c r="L1139"/>
    </row>
    <row r="1140" spans="4:12" x14ac:dyDescent="0.2">
      <c r="D1140" s="58"/>
      <c r="J1140"/>
      <c r="K1140"/>
      <c r="L1140"/>
    </row>
    <row r="1141" spans="4:12" x14ac:dyDescent="0.2">
      <c r="D1141" s="58"/>
      <c r="J1141"/>
      <c r="K1141"/>
      <c r="L1141"/>
    </row>
    <row r="1142" spans="4:12" x14ac:dyDescent="0.2">
      <c r="D1142" s="58"/>
      <c r="J1142"/>
      <c r="K1142"/>
      <c r="L1142"/>
    </row>
    <row r="1143" spans="4:12" x14ac:dyDescent="0.2">
      <c r="D1143" s="58"/>
      <c r="J1143"/>
      <c r="K1143"/>
      <c r="L1143"/>
    </row>
    <row r="1144" spans="4:12" x14ac:dyDescent="0.2">
      <c r="D1144" s="58"/>
      <c r="J1144"/>
      <c r="K1144"/>
      <c r="L1144"/>
    </row>
    <row r="1145" spans="4:12" x14ac:dyDescent="0.2">
      <c r="D1145" s="58"/>
      <c r="J1145"/>
      <c r="K1145"/>
      <c r="L1145"/>
    </row>
    <row r="1146" spans="4:12" x14ac:dyDescent="0.2">
      <c r="D1146" s="58"/>
      <c r="J1146"/>
      <c r="K1146"/>
      <c r="L1146"/>
    </row>
    <row r="1147" spans="4:12" x14ac:dyDescent="0.2">
      <c r="D1147" s="58"/>
      <c r="J1147"/>
      <c r="K1147"/>
      <c r="L1147"/>
    </row>
    <row r="1148" spans="4:12" x14ac:dyDescent="0.2">
      <c r="D1148" s="58"/>
      <c r="J1148"/>
      <c r="K1148"/>
      <c r="L1148"/>
    </row>
    <row r="1149" spans="4:12" x14ac:dyDescent="0.2">
      <c r="D1149" s="58"/>
      <c r="J1149"/>
      <c r="K1149"/>
      <c r="L1149"/>
    </row>
    <row r="1150" spans="4:12" x14ac:dyDescent="0.2">
      <c r="D1150" s="58"/>
      <c r="J1150"/>
      <c r="K1150"/>
      <c r="L1150"/>
    </row>
    <row r="1151" spans="4:12" x14ac:dyDescent="0.2">
      <c r="D1151" s="58"/>
      <c r="J1151"/>
      <c r="K1151"/>
      <c r="L1151"/>
    </row>
    <row r="1152" spans="4:12" x14ac:dyDescent="0.2">
      <c r="D1152" s="58"/>
      <c r="J1152"/>
      <c r="K1152"/>
      <c r="L1152"/>
    </row>
    <row r="1153" spans="4:12" x14ac:dyDescent="0.2">
      <c r="D1153" s="58"/>
      <c r="J1153"/>
      <c r="K1153"/>
      <c r="L1153"/>
    </row>
    <row r="1154" spans="4:12" x14ac:dyDescent="0.2">
      <c r="D1154" s="58"/>
      <c r="J1154"/>
      <c r="K1154"/>
      <c r="L1154"/>
    </row>
    <row r="1155" spans="4:12" x14ac:dyDescent="0.2">
      <c r="D1155" s="58"/>
      <c r="J1155"/>
      <c r="K1155"/>
      <c r="L1155"/>
    </row>
    <row r="1156" spans="4:12" x14ac:dyDescent="0.2">
      <c r="D1156" s="58"/>
      <c r="J1156"/>
      <c r="K1156"/>
      <c r="L1156"/>
    </row>
    <row r="1157" spans="4:12" x14ac:dyDescent="0.2">
      <c r="D1157" s="58"/>
      <c r="J1157"/>
      <c r="K1157"/>
      <c r="L1157"/>
    </row>
    <row r="1158" spans="4:12" x14ac:dyDescent="0.2">
      <c r="D1158" s="58"/>
      <c r="J1158"/>
      <c r="K1158"/>
      <c r="L1158"/>
    </row>
    <row r="1159" spans="4:12" x14ac:dyDescent="0.2">
      <c r="D1159" s="58"/>
      <c r="J1159"/>
      <c r="K1159"/>
      <c r="L1159"/>
    </row>
    <row r="1160" spans="4:12" x14ac:dyDescent="0.2">
      <c r="D1160" s="58"/>
      <c r="J1160"/>
      <c r="K1160"/>
      <c r="L1160"/>
    </row>
    <row r="1161" spans="4:12" x14ac:dyDescent="0.2">
      <c r="D1161" s="58"/>
      <c r="J1161"/>
      <c r="K1161"/>
      <c r="L1161"/>
    </row>
    <row r="1162" spans="4:12" x14ac:dyDescent="0.2">
      <c r="D1162" s="58"/>
      <c r="J1162"/>
      <c r="K1162"/>
      <c r="L1162"/>
    </row>
    <row r="1163" spans="4:12" x14ac:dyDescent="0.2">
      <c r="D1163" s="58"/>
      <c r="J1163"/>
      <c r="K1163"/>
      <c r="L1163"/>
    </row>
    <row r="1164" spans="4:12" x14ac:dyDescent="0.2">
      <c r="D1164" s="58"/>
      <c r="J1164"/>
      <c r="K1164"/>
      <c r="L1164"/>
    </row>
    <row r="1165" spans="4:12" x14ac:dyDescent="0.2">
      <c r="D1165" s="58"/>
      <c r="J1165"/>
      <c r="K1165"/>
      <c r="L1165"/>
    </row>
    <row r="1166" spans="4:12" x14ac:dyDescent="0.2">
      <c r="D1166" s="58"/>
      <c r="J1166"/>
      <c r="K1166"/>
      <c r="L1166"/>
    </row>
    <row r="1167" spans="4:12" x14ac:dyDescent="0.2">
      <c r="D1167" s="58"/>
      <c r="J1167"/>
      <c r="K1167"/>
      <c r="L1167"/>
    </row>
    <row r="1168" spans="4:12" x14ac:dyDescent="0.2">
      <c r="D1168" s="58"/>
      <c r="J1168"/>
      <c r="K1168"/>
      <c r="L1168"/>
    </row>
    <row r="1169" spans="4:12" x14ac:dyDescent="0.2">
      <c r="D1169" s="58"/>
      <c r="J1169"/>
      <c r="K1169"/>
      <c r="L1169"/>
    </row>
    <row r="1170" spans="4:12" x14ac:dyDescent="0.2">
      <c r="D1170" s="58"/>
      <c r="J1170"/>
      <c r="K1170"/>
      <c r="L1170"/>
    </row>
    <row r="1171" spans="4:12" x14ac:dyDescent="0.2">
      <c r="D1171" s="58"/>
      <c r="J1171"/>
      <c r="K1171"/>
      <c r="L1171"/>
    </row>
    <row r="1172" spans="4:12" x14ac:dyDescent="0.2">
      <c r="D1172" s="58"/>
      <c r="J1172"/>
      <c r="K1172"/>
      <c r="L1172"/>
    </row>
    <row r="1173" spans="4:12" x14ac:dyDescent="0.2">
      <c r="D1173" s="58"/>
      <c r="J1173"/>
      <c r="K1173"/>
      <c r="L1173"/>
    </row>
    <row r="1174" spans="4:12" x14ac:dyDescent="0.2">
      <c r="D1174" s="58"/>
      <c r="J1174"/>
      <c r="K1174"/>
      <c r="L1174"/>
    </row>
    <row r="1175" spans="4:12" x14ac:dyDescent="0.2">
      <c r="D1175" s="58"/>
      <c r="J1175"/>
      <c r="K1175"/>
      <c r="L1175"/>
    </row>
    <row r="1176" spans="4:12" x14ac:dyDescent="0.2">
      <c r="D1176" s="58"/>
      <c r="J1176"/>
      <c r="K1176"/>
      <c r="L1176"/>
    </row>
    <row r="1177" spans="4:12" x14ac:dyDescent="0.2">
      <c r="D1177" s="58"/>
      <c r="J1177"/>
      <c r="K1177"/>
      <c r="L1177"/>
    </row>
    <row r="1178" spans="4:12" x14ac:dyDescent="0.2">
      <c r="D1178" s="58"/>
      <c r="J1178"/>
      <c r="K1178"/>
      <c r="L1178"/>
    </row>
    <row r="1179" spans="4:12" x14ac:dyDescent="0.2">
      <c r="D1179" s="58"/>
      <c r="J1179"/>
      <c r="K1179"/>
      <c r="L1179"/>
    </row>
    <row r="1180" spans="4:12" x14ac:dyDescent="0.2">
      <c r="D1180" s="58"/>
      <c r="J1180"/>
      <c r="K1180"/>
      <c r="L1180"/>
    </row>
    <row r="1181" spans="4:12" x14ac:dyDescent="0.2">
      <c r="D1181" s="58"/>
      <c r="J1181"/>
      <c r="K1181"/>
      <c r="L1181"/>
    </row>
    <row r="1182" spans="4:12" x14ac:dyDescent="0.2">
      <c r="D1182" s="58"/>
      <c r="J1182"/>
      <c r="K1182"/>
      <c r="L1182"/>
    </row>
    <row r="1183" spans="4:12" x14ac:dyDescent="0.2">
      <c r="D1183" s="58"/>
      <c r="J1183"/>
      <c r="K1183"/>
      <c r="L1183"/>
    </row>
    <row r="1184" spans="4:12" x14ac:dyDescent="0.2">
      <c r="D1184" s="58"/>
      <c r="J1184"/>
      <c r="K1184"/>
      <c r="L1184"/>
    </row>
    <row r="1185" spans="4:12" x14ac:dyDescent="0.2">
      <c r="D1185" s="58"/>
      <c r="J1185"/>
      <c r="K1185"/>
      <c r="L1185"/>
    </row>
    <row r="1186" spans="4:12" x14ac:dyDescent="0.2">
      <c r="D1186" s="58"/>
      <c r="J1186"/>
      <c r="K1186"/>
      <c r="L1186"/>
    </row>
    <row r="1187" spans="4:12" x14ac:dyDescent="0.2">
      <c r="D1187" s="58"/>
      <c r="J1187"/>
      <c r="K1187"/>
      <c r="L1187"/>
    </row>
    <row r="1188" spans="4:12" x14ac:dyDescent="0.2">
      <c r="D1188" s="58"/>
      <c r="J1188"/>
      <c r="K1188"/>
      <c r="L1188"/>
    </row>
    <row r="1189" spans="4:12" x14ac:dyDescent="0.2">
      <c r="D1189" s="58"/>
      <c r="J1189"/>
      <c r="K1189"/>
      <c r="L1189"/>
    </row>
    <row r="1190" spans="4:12" x14ac:dyDescent="0.2">
      <c r="D1190" s="58"/>
      <c r="J1190"/>
      <c r="K1190"/>
      <c r="L1190"/>
    </row>
    <row r="1191" spans="4:12" x14ac:dyDescent="0.2">
      <c r="D1191" s="58"/>
      <c r="J1191"/>
      <c r="K1191"/>
      <c r="L1191"/>
    </row>
    <row r="1192" spans="4:12" x14ac:dyDescent="0.2">
      <c r="D1192" s="58"/>
      <c r="J1192"/>
      <c r="K1192"/>
      <c r="L1192"/>
    </row>
    <row r="1193" spans="4:12" x14ac:dyDescent="0.2">
      <c r="D1193" s="58"/>
      <c r="J1193"/>
      <c r="K1193"/>
      <c r="L1193"/>
    </row>
    <row r="1194" spans="4:12" x14ac:dyDescent="0.2">
      <c r="D1194" s="58"/>
      <c r="J1194"/>
      <c r="K1194"/>
      <c r="L1194"/>
    </row>
    <row r="1195" spans="4:12" x14ac:dyDescent="0.2">
      <c r="D1195" s="58"/>
      <c r="J1195"/>
      <c r="K1195"/>
      <c r="L1195"/>
    </row>
    <row r="1196" spans="4:12" x14ac:dyDescent="0.2">
      <c r="D1196" s="58"/>
      <c r="J1196"/>
      <c r="K1196"/>
      <c r="L1196"/>
    </row>
    <row r="1197" spans="4:12" x14ac:dyDescent="0.2">
      <c r="D1197" s="58"/>
      <c r="J1197"/>
      <c r="K1197"/>
      <c r="L1197"/>
    </row>
    <row r="1198" spans="4:12" x14ac:dyDescent="0.2">
      <c r="D1198" s="58"/>
      <c r="J1198"/>
      <c r="K1198"/>
      <c r="L1198"/>
    </row>
    <row r="1199" spans="4:12" x14ac:dyDescent="0.2">
      <c r="D1199" s="58"/>
      <c r="J1199"/>
      <c r="K1199"/>
      <c r="L1199"/>
    </row>
    <row r="1200" spans="4:12" x14ac:dyDescent="0.2">
      <c r="D1200" s="58"/>
      <c r="J1200"/>
      <c r="K1200"/>
      <c r="L1200"/>
    </row>
    <row r="1201" spans="4:12" x14ac:dyDescent="0.2">
      <c r="D1201" s="58"/>
      <c r="J1201"/>
      <c r="K1201"/>
      <c r="L1201"/>
    </row>
    <row r="1202" spans="4:12" x14ac:dyDescent="0.2">
      <c r="D1202" s="58"/>
      <c r="J1202"/>
      <c r="K1202"/>
      <c r="L1202"/>
    </row>
    <row r="1203" spans="4:12" x14ac:dyDescent="0.2">
      <c r="D1203" s="58"/>
      <c r="J1203"/>
      <c r="K1203"/>
      <c r="L1203"/>
    </row>
    <row r="1204" spans="4:12" x14ac:dyDescent="0.2">
      <c r="D1204" s="58"/>
      <c r="J1204"/>
      <c r="K1204"/>
      <c r="L1204"/>
    </row>
    <row r="1205" spans="4:12" x14ac:dyDescent="0.2">
      <c r="D1205" s="58"/>
      <c r="J1205"/>
      <c r="K1205"/>
      <c r="L1205"/>
    </row>
    <row r="1206" spans="4:12" x14ac:dyDescent="0.2">
      <c r="D1206" s="58"/>
      <c r="J1206"/>
      <c r="K1206"/>
      <c r="L1206"/>
    </row>
    <row r="1207" spans="4:12" x14ac:dyDescent="0.2">
      <c r="D1207" s="58"/>
      <c r="J1207"/>
      <c r="K1207"/>
      <c r="L1207"/>
    </row>
    <row r="1208" spans="4:12" x14ac:dyDescent="0.2">
      <c r="D1208" s="58"/>
      <c r="J1208"/>
      <c r="K1208"/>
      <c r="L1208"/>
    </row>
    <row r="1209" spans="4:12" x14ac:dyDescent="0.2">
      <c r="D1209" s="58"/>
      <c r="J1209"/>
      <c r="K1209"/>
      <c r="L1209"/>
    </row>
    <row r="1210" spans="4:12" x14ac:dyDescent="0.2">
      <c r="D1210" s="58"/>
      <c r="J1210"/>
      <c r="K1210"/>
      <c r="L1210"/>
    </row>
    <row r="1211" spans="4:12" x14ac:dyDescent="0.2">
      <c r="D1211" s="58"/>
      <c r="J1211"/>
      <c r="K1211"/>
      <c r="L1211"/>
    </row>
    <row r="1212" spans="4:12" x14ac:dyDescent="0.2">
      <c r="D1212" s="58"/>
      <c r="J1212"/>
      <c r="K1212"/>
      <c r="L1212"/>
    </row>
    <row r="1213" spans="4:12" x14ac:dyDescent="0.2">
      <c r="D1213" s="58"/>
      <c r="J1213"/>
      <c r="K1213"/>
      <c r="L1213"/>
    </row>
    <row r="1214" spans="4:12" x14ac:dyDescent="0.2">
      <c r="D1214" s="58"/>
      <c r="J1214"/>
      <c r="K1214"/>
      <c r="L1214"/>
    </row>
    <row r="1215" spans="4:12" x14ac:dyDescent="0.2">
      <c r="D1215" s="58"/>
      <c r="J1215"/>
      <c r="K1215"/>
      <c r="L1215"/>
    </row>
    <row r="1216" spans="4:12" x14ac:dyDescent="0.2">
      <c r="D1216" s="58"/>
      <c r="J1216"/>
      <c r="K1216"/>
      <c r="L1216"/>
    </row>
    <row r="1217" spans="4:12" x14ac:dyDescent="0.2">
      <c r="D1217" s="58"/>
      <c r="J1217"/>
      <c r="K1217"/>
      <c r="L1217"/>
    </row>
    <row r="1218" spans="4:12" x14ac:dyDescent="0.2">
      <c r="D1218" s="58"/>
      <c r="J1218"/>
      <c r="K1218"/>
      <c r="L1218"/>
    </row>
    <row r="1219" spans="4:12" x14ac:dyDescent="0.2">
      <c r="D1219" s="58"/>
      <c r="J1219"/>
      <c r="K1219"/>
      <c r="L1219"/>
    </row>
    <row r="1220" spans="4:12" x14ac:dyDescent="0.2">
      <c r="D1220" s="58"/>
      <c r="J1220"/>
      <c r="K1220"/>
      <c r="L1220"/>
    </row>
    <row r="1221" spans="4:12" x14ac:dyDescent="0.2">
      <c r="D1221" s="58"/>
      <c r="J1221"/>
      <c r="K1221"/>
      <c r="L1221"/>
    </row>
    <row r="1222" spans="4:12" x14ac:dyDescent="0.2">
      <c r="D1222" s="58"/>
      <c r="J1222"/>
      <c r="K1222"/>
      <c r="L1222"/>
    </row>
    <row r="1223" spans="4:12" x14ac:dyDescent="0.2">
      <c r="D1223" s="58"/>
      <c r="J1223"/>
      <c r="K1223"/>
      <c r="L1223"/>
    </row>
    <row r="1224" spans="4:12" x14ac:dyDescent="0.2">
      <c r="D1224" s="58"/>
      <c r="J1224"/>
      <c r="K1224"/>
      <c r="L1224"/>
    </row>
    <row r="1225" spans="4:12" x14ac:dyDescent="0.2">
      <c r="D1225" s="58"/>
      <c r="J1225"/>
      <c r="K1225"/>
      <c r="L1225"/>
    </row>
    <row r="1226" spans="4:12" x14ac:dyDescent="0.2">
      <c r="D1226" s="58"/>
      <c r="J1226"/>
      <c r="K1226"/>
      <c r="L1226"/>
    </row>
    <row r="1227" spans="4:12" x14ac:dyDescent="0.2">
      <c r="D1227" s="58"/>
      <c r="J1227"/>
      <c r="K1227"/>
      <c r="L1227"/>
    </row>
    <row r="1228" spans="4:12" x14ac:dyDescent="0.2">
      <c r="D1228" s="58"/>
      <c r="J1228"/>
      <c r="K1228"/>
      <c r="L1228"/>
    </row>
    <row r="1229" spans="4:12" x14ac:dyDescent="0.2">
      <c r="D1229" s="58"/>
      <c r="J1229"/>
      <c r="K1229"/>
      <c r="L1229"/>
    </row>
    <row r="1230" spans="4:12" x14ac:dyDescent="0.2">
      <c r="D1230" s="58"/>
      <c r="J1230"/>
      <c r="K1230"/>
      <c r="L1230"/>
    </row>
    <row r="1231" spans="4:12" x14ac:dyDescent="0.2">
      <c r="D1231" s="58"/>
      <c r="J1231"/>
      <c r="K1231"/>
      <c r="L1231"/>
    </row>
    <row r="1232" spans="4:12" x14ac:dyDescent="0.2">
      <c r="D1232" s="58"/>
      <c r="J1232"/>
      <c r="K1232"/>
      <c r="L1232"/>
    </row>
    <row r="1233" spans="4:12" x14ac:dyDescent="0.2">
      <c r="D1233" s="58"/>
      <c r="J1233"/>
      <c r="K1233"/>
      <c r="L1233"/>
    </row>
    <row r="1234" spans="4:12" x14ac:dyDescent="0.2">
      <c r="D1234" s="58"/>
      <c r="J1234"/>
      <c r="K1234"/>
      <c r="L1234"/>
    </row>
    <row r="1235" spans="4:12" x14ac:dyDescent="0.2">
      <c r="D1235" s="58"/>
      <c r="J1235"/>
      <c r="K1235"/>
      <c r="L1235"/>
    </row>
    <row r="1236" spans="4:12" x14ac:dyDescent="0.2">
      <c r="D1236" s="58"/>
      <c r="J1236"/>
      <c r="K1236"/>
      <c r="L1236"/>
    </row>
    <row r="1237" spans="4:12" x14ac:dyDescent="0.2">
      <c r="D1237" s="58"/>
      <c r="J1237"/>
      <c r="K1237"/>
      <c r="L1237"/>
    </row>
    <row r="1238" spans="4:12" x14ac:dyDescent="0.2">
      <c r="D1238" s="58"/>
      <c r="J1238"/>
      <c r="K1238"/>
      <c r="L1238"/>
    </row>
    <row r="1239" spans="4:12" x14ac:dyDescent="0.2">
      <c r="D1239" s="58"/>
      <c r="J1239"/>
      <c r="K1239"/>
      <c r="L1239"/>
    </row>
    <row r="1240" spans="4:12" x14ac:dyDescent="0.2">
      <c r="D1240" s="58"/>
      <c r="J1240"/>
      <c r="K1240"/>
      <c r="L1240"/>
    </row>
    <row r="1241" spans="4:12" x14ac:dyDescent="0.2">
      <c r="D1241" s="58"/>
      <c r="J1241"/>
      <c r="K1241"/>
      <c r="L1241"/>
    </row>
    <row r="1242" spans="4:12" x14ac:dyDescent="0.2">
      <c r="D1242" s="58"/>
      <c r="J1242"/>
      <c r="K1242"/>
      <c r="L1242"/>
    </row>
    <row r="1243" spans="4:12" x14ac:dyDescent="0.2">
      <c r="D1243" s="58"/>
      <c r="J1243"/>
      <c r="K1243"/>
      <c r="L1243"/>
    </row>
    <row r="1244" spans="4:12" x14ac:dyDescent="0.2">
      <c r="D1244" s="58"/>
      <c r="J1244"/>
      <c r="K1244"/>
      <c r="L1244"/>
    </row>
    <row r="1245" spans="4:12" x14ac:dyDescent="0.2">
      <c r="D1245" s="58"/>
      <c r="J1245"/>
      <c r="K1245"/>
      <c r="L1245"/>
    </row>
    <row r="1246" spans="4:12" x14ac:dyDescent="0.2">
      <c r="D1246" s="58"/>
      <c r="J1246"/>
      <c r="K1246"/>
      <c r="L1246"/>
    </row>
    <row r="1247" spans="4:12" x14ac:dyDescent="0.2">
      <c r="D1247" s="58"/>
      <c r="J1247"/>
      <c r="K1247"/>
      <c r="L1247"/>
    </row>
    <row r="1248" spans="4:12" x14ac:dyDescent="0.2">
      <c r="D1248" s="58"/>
      <c r="J1248"/>
      <c r="K1248"/>
      <c r="L1248"/>
    </row>
    <row r="1249" spans="4:12" x14ac:dyDescent="0.2">
      <c r="D1249" s="58"/>
      <c r="J1249"/>
      <c r="K1249"/>
      <c r="L1249"/>
    </row>
    <row r="1250" spans="4:12" x14ac:dyDescent="0.2">
      <c r="D1250" s="58"/>
      <c r="J1250"/>
      <c r="K1250"/>
      <c r="L1250"/>
    </row>
    <row r="1251" spans="4:12" x14ac:dyDescent="0.2">
      <c r="D1251" s="58"/>
      <c r="J1251"/>
      <c r="K1251"/>
      <c r="L1251"/>
    </row>
    <row r="1252" spans="4:12" x14ac:dyDescent="0.2">
      <c r="D1252" s="58"/>
      <c r="J1252"/>
      <c r="K1252"/>
      <c r="L1252"/>
    </row>
    <row r="1253" spans="4:12" x14ac:dyDescent="0.2">
      <c r="D1253" s="58"/>
      <c r="J1253"/>
      <c r="K1253"/>
      <c r="L1253"/>
    </row>
    <row r="1254" spans="4:12" x14ac:dyDescent="0.2">
      <c r="D1254" s="58"/>
      <c r="J1254"/>
      <c r="K1254"/>
      <c r="L1254"/>
    </row>
    <row r="1255" spans="4:12" x14ac:dyDescent="0.2">
      <c r="D1255" s="58"/>
      <c r="J1255"/>
      <c r="K1255"/>
      <c r="L1255"/>
    </row>
    <row r="1256" spans="4:12" x14ac:dyDescent="0.2">
      <c r="D1256" s="58"/>
      <c r="J1256"/>
      <c r="K1256"/>
      <c r="L1256"/>
    </row>
    <row r="1257" spans="4:12" x14ac:dyDescent="0.2">
      <c r="D1257" s="58"/>
      <c r="J1257"/>
      <c r="K1257"/>
      <c r="L1257"/>
    </row>
    <row r="1258" spans="4:12" x14ac:dyDescent="0.2">
      <c r="D1258" s="58"/>
      <c r="J1258"/>
      <c r="K1258"/>
      <c r="L1258"/>
    </row>
    <row r="1259" spans="4:12" x14ac:dyDescent="0.2">
      <c r="D1259" s="58"/>
      <c r="J1259"/>
      <c r="K1259"/>
      <c r="L1259"/>
    </row>
    <row r="1260" spans="4:12" x14ac:dyDescent="0.2">
      <c r="D1260" s="58"/>
      <c r="J1260"/>
      <c r="K1260"/>
      <c r="L1260"/>
    </row>
    <row r="1261" spans="4:12" x14ac:dyDescent="0.2">
      <c r="D1261" s="58"/>
      <c r="J1261"/>
      <c r="K1261"/>
      <c r="L1261"/>
    </row>
    <row r="1262" spans="4:12" x14ac:dyDescent="0.2">
      <c r="D1262" s="58"/>
      <c r="J1262"/>
      <c r="K1262"/>
      <c r="L1262"/>
    </row>
    <row r="1263" spans="4:12" x14ac:dyDescent="0.2">
      <c r="D1263" s="58"/>
      <c r="J1263"/>
      <c r="K1263"/>
      <c r="L1263"/>
    </row>
    <row r="1264" spans="4:12" x14ac:dyDescent="0.2">
      <c r="D1264" s="58"/>
      <c r="J1264"/>
      <c r="K1264"/>
      <c r="L1264"/>
    </row>
    <row r="1265" spans="4:12" x14ac:dyDescent="0.2">
      <c r="D1265" s="58"/>
      <c r="J1265"/>
      <c r="K1265"/>
      <c r="L1265"/>
    </row>
    <row r="1266" spans="4:12" x14ac:dyDescent="0.2">
      <c r="D1266" s="58"/>
      <c r="J1266"/>
      <c r="K1266"/>
      <c r="L1266"/>
    </row>
    <row r="1267" spans="4:12" x14ac:dyDescent="0.2">
      <c r="D1267" s="58"/>
      <c r="J1267"/>
      <c r="K1267"/>
      <c r="L1267"/>
    </row>
    <row r="1268" spans="4:12" x14ac:dyDescent="0.2">
      <c r="D1268" s="58"/>
      <c r="J1268"/>
      <c r="K1268"/>
      <c r="L1268"/>
    </row>
    <row r="1269" spans="4:12" x14ac:dyDescent="0.2">
      <c r="D1269" s="58"/>
      <c r="J1269"/>
      <c r="K1269"/>
      <c r="L1269"/>
    </row>
    <row r="1270" spans="4:12" x14ac:dyDescent="0.2">
      <c r="D1270" s="58"/>
      <c r="J1270"/>
      <c r="K1270"/>
      <c r="L1270"/>
    </row>
    <row r="1271" spans="4:12" x14ac:dyDescent="0.2">
      <c r="D1271" s="58"/>
      <c r="J1271"/>
      <c r="K1271"/>
      <c r="L1271"/>
    </row>
    <row r="1272" spans="4:12" x14ac:dyDescent="0.2">
      <c r="D1272" s="58"/>
      <c r="J1272"/>
      <c r="K1272"/>
      <c r="L1272"/>
    </row>
    <row r="1273" spans="4:12" x14ac:dyDescent="0.2">
      <c r="D1273" s="58"/>
      <c r="J1273"/>
      <c r="K1273"/>
      <c r="L1273"/>
    </row>
    <row r="1274" spans="4:12" x14ac:dyDescent="0.2">
      <c r="D1274" s="58"/>
      <c r="J1274"/>
      <c r="K1274"/>
      <c r="L1274"/>
    </row>
    <row r="1275" spans="4:12" x14ac:dyDescent="0.2">
      <c r="D1275" s="58"/>
      <c r="J1275"/>
      <c r="K1275"/>
      <c r="L1275"/>
    </row>
    <row r="1276" spans="4:12" x14ac:dyDescent="0.2">
      <c r="D1276" s="58"/>
      <c r="J1276"/>
      <c r="K1276"/>
      <c r="L1276"/>
    </row>
    <row r="1277" spans="4:12" x14ac:dyDescent="0.2">
      <c r="D1277" s="58"/>
      <c r="J1277"/>
      <c r="K1277"/>
      <c r="L1277"/>
    </row>
    <row r="1278" spans="4:12" x14ac:dyDescent="0.2">
      <c r="D1278" s="58"/>
      <c r="J1278"/>
      <c r="K1278"/>
      <c r="L1278"/>
    </row>
    <row r="1279" spans="4:12" x14ac:dyDescent="0.2">
      <c r="D1279" s="58"/>
      <c r="J1279"/>
      <c r="K1279"/>
      <c r="L1279"/>
    </row>
    <row r="1280" spans="4:12" x14ac:dyDescent="0.2">
      <c r="D1280" s="58"/>
      <c r="J1280"/>
      <c r="K1280"/>
      <c r="L1280"/>
    </row>
    <row r="1281" spans="4:12" x14ac:dyDescent="0.2">
      <c r="D1281" s="58"/>
      <c r="J1281"/>
      <c r="K1281"/>
      <c r="L1281"/>
    </row>
    <row r="1282" spans="4:12" x14ac:dyDescent="0.2">
      <c r="D1282" s="58"/>
      <c r="J1282"/>
      <c r="K1282"/>
      <c r="L1282"/>
    </row>
    <row r="1283" spans="4:12" x14ac:dyDescent="0.2">
      <c r="D1283" s="58"/>
      <c r="J1283"/>
      <c r="K1283"/>
      <c r="L1283"/>
    </row>
    <row r="1284" spans="4:12" x14ac:dyDescent="0.2">
      <c r="D1284" s="58"/>
      <c r="J1284"/>
      <c r="K1284"/>
      <c r="L1284"/>
    </row>
    <row r="1285" spans="4:12" x14ac:dyDescent="0.2">
      <c r="D1285" s="58"/>
      <c r="J1285"/>
      <c r="K1285"/>
      <c r="L1285"/>
    </row>
    <row r="1286" spans="4:12" x14ac:dyDescent="0.2">
      <c r="D1286" s="58"/>
      <c r="J1286"/>
      <c r="K1286"/>
      <c r="L1286"/>
    </row>
    <row r="1287" spans="4:12" x14ac:dyDescent="0.2">
      <c r="D1287" s="58"/>
      <c r="J1287"/>
      <c r="K1287"/>
      <c r="L1287"/>
    </row>
    <row r="1288" spans="4:12" x14ac:dyDescent="0.2">
      <c r="D1288" s="58"/>
      <c r="J1288"/>
      <c r="K1288"/>
      <c r="L1288"/>
    </row>
    <row r="1289" spans="4:12" x14ac:dyDescent="0.2">
      <c r="D1289" s="58"/>
      <c r="J1289"/>
      <c r="K1289"/>
      <c r="L1289"/>
    </row>
    <row r="1290" spans="4:12" x14ac:dyDescent="0.2">
      <c r="D1290" s="58"/>
      <c r="J1290"/>
      <c r="K1290"/>
      <c r="L1290"/>
    </row>
    <row r="1291" spans="4:12" x14ac:dyDescent="0.2">
      <c r="D1291" s="58"/>
      <c r="J1291"/>
      <c r="K1291"/>
      <c r="L1291"/>
    </row>
    <row r="1292" spans="4:12" x14ac:dyDescent="0.2">
      <c r="D1292" s="58"/>
      <c r="J1292"/>
      <c r="K1292"/>
      <c r="L1292"/>
    </row>
    <row r="1293" spans="4:12" x14ac:dyDescent="0.2">
      <c r="D1293" s="58"/>
      <c r="J1293"/>
      <c r="K1293"/>
      <c r="L1293"/>
    </row>
    <row r="1294" spans="4:12" x14ac:dyDescent="0.2">
      <c r="D1294" s="58"/>
      <c r="J1294"/>
      <c r="K1294"/>
      <c r="L1294"/>
    </row>
    <row r="1295" spans="4:12" x14ac:dyDescent="0.2">
      <c r="D1295" s="58"/>
      <c r="J1295"/>
      <c r="K1295"/>
      <c r="L1295"/>
    </row>
    <row r="1296" spans="4:12" x14ac:dyDescent="0.2">
      <c r="D1296" s="58"/>
      <c r="J1296"/>
      <c r="K1296"/>
      <c r="L1296"/>
    </row>
    <row r="1297" spans="4:12" x14ac:dyDescent="0.2">
      <c r="D1297" s="58"/>
      <c r="J1297"/>
      <c r="K1297"/>
      <c r="L1297"/>
    </row>
    <row r="1298" spans="4:12" x14ac:dyDescent="0.2">
      <c r="D1298" s="58"/>
      <c r="J1298"/>
      <c r="K1298"/>
      <c r="L1298"/>
    </row>
    <row r="1299" spans="4:12" x14ac:dyDescent="0.2">
      <c r="D1299" s="58"/>
      <c r="J1299"/>
      <c r="K1299"/>
      <c r="L1299"/>
    </row>
    <row r="1300" spans="4:12" x14ac:dyDescent="0.2">
      <c r="D1300" s="58"/>
      <c r="J1300"/>
      <c r="K1300"/>
      <c r="L1300"/>
    </row>
    <row r="1301" spans="4:12" x14ac:dyDescent="0.2">
      <c r="D1301" s="58"/>
      <c r="J1301"/>
      <c r="K1301"/>
      <c r="L1301"/>
    </row>
    <row r="1302" spans="4:12" x14ac:dyDescent="0.2">
      <c r="D1302" s="58"/>
      <c r="J1302"/>
      <c r="K1302"/>
      <c r="L1302"/>
    </row>
    <row r="1303" spans="4:12" x14ac:dyDescent="0.2">
      <c r="D1303" s="58"/>
      <c r="J1303"/>
      <c r="K1303"/>
      <c r="L1303"/>
    </row>
    <row r="1304" spans="4:12" x14ac:dyDescent="0.2">
      <c r="D1304" s="58"/>
      <c r="J1304"/>
      <c r="K1304"/>
      <c r="L1304"/>
    </row>
    <row r="1305" spans="4:12" x14ac:dyDescent="0.2">
      <c r="D1305" s="58"/>
      <c r="J1305"/>
      <c r="K1305"/>
      <c r="L1305"/>
    </row>
    <row r="1306" spans="4:12" x14ac:dyDescent="0.2">
      <c r="D1306" s="58"/>
      <c r="J1306"/>
      <c r="K1306"/>
      <c r="L1306"/>
    </row>
    <row r="1307" spans="4:12" x14ac:dyDescent="0.2">
      <c r="D1307" s="58"/>
      <c r="J1307"/>
      <c r="K1307"/>
      <c r="L1307"/>
    </row>
    <row r="1308" spans="4:12" x14ac:dyDescent="0.2">
      <c r="D1308" s="58"/>
      <c r="J1308"/>
      <c r="K1308"/>
      <c r="L1308"/>
    </row>
    <row r="1309" spans="4:12" x14ac:dyDescent="0.2">
      <c r="D1309" s="58"/>
      <c r="J1309"/>
      <c r="K1309"/>
      <c r="L1309"/>
    </row>
    <row r="1310" spans="4:12" x14ac:dyDescent="0.2">
      <c r="D1310" s="58"/>
      <c r="J1310"/>
      <c r="K1310"/>
      <c r="L1310"/>
    </row>
    <row r="1311" spans="4:12" x14ac:dyDescent="0.2">
      <c r="D1311" s="58"/>
      <c r="J1311"/>
      <c r="K1311"/>
      <c r="L1311"/>
    </row>
    <row r="1312" spans="4:12" x14ac:dyDescent="0.2">
      <c r="D1312" s="58"/>
      <c r="J1312"/>
      <c r="K1312"/>
      <c r="L1312"/>
    </row>
    <row r="1313" spans="4:12" x14ac:dyDescent="0.2">
      <c r="D1313" s="58"/>
      <c r="J1313"/>
      <c r="K1313"/>
      <c r="L1313"/>
    </row>
    <row r="1314" spans="4:12" x14ac:dyDescent="0.2">
      <c r="D1314" s="58"/>
      <c r="J1314"/>
      <c r="K1314"/>
      <c r="L1314"/>
    </row>
    <row r="1315" spans="4:12" x14ac:dyDescent="0.2">
      <c r="D1315" s="58"/>
      <c r="J1315"/>
      <c r="K1315"/>
      <c r="L1315"/>
    </row>
    <row r="1316" spans="4:12" x14ac:dyDescent="0.2">
      <c r="D1316" s="58"/>
      <c r="J1316"/>
      <c r="K1316"/>
      <c r="L1316"/>
    </row>
    <row r="1317" spans="4:12" x14ac:dyDescent="0.2">
      <c r="D1317" s="58"/>
      <c r="J1317"/>
      <c r="K1317"/>
      <c r="L1317"/>
    </row>
    <row r="1318" spans="4:12" x14ac:dyDescent="0.2">
      <c r="D1318" s="58"/>
      <c r="J1318"/>
      <c r="K1318"/>
      <c r="L1318"/>
    </row>
    <row r="1319" spans="4:12" x14ac:dyDescent="0.2">
      <c r="D1319" s="58"/>
      <c r="J1319"/>
      <c r="K1319"/>
      <c r="L1319"/>
    </row>
    <row r="1320" spans="4:12" x14ac:dyDescent="0.2">
      <c r="D1320" s="58"/>
      <c r="J1320"/>
      <c r="K1320"/>
      <c r="L1320"/>
    </row>
    <row r="1321" spans="4:12" x14ac:dyDescent="0.2">
      <c r="D1321" s="58"/>
      <c r="J1321"/>
      <c r="K1321"/>
      <c r="L1321"/>
    </row>
    <row r="1322" spans="4:12" x14ac:dyDescent="0.2">
      <c r="D1322" s="58"/>
      <c r="J1322"/>
      <c r="K1322"/>
      <c r="L1322"/>
    </row>
    <row r="1323" spans="4:12" x14ac:dyDescent="0.2">
      <c r="D1323" s="58"/>
      <c r="J1323"/>
      <c r="K1323"/>
      <c r="L1323"/>
    </row>
    <row r="1324" spans="4:12" x14ac:dyDescent="0.2">
      <c r="D1324" s="58"/>
      <c r="J1324"/>
      <c r="K1324"/>
      <c r="L1324"/>
    </row>
    <row r="1325" spans="4:12" x14ac:dyDescent="0.2">
      <c r="D1325" s="58"/>
      <c r="J1325"/>
      <c r="K1325"/>
      <c r="L1325"/>
    </row>
    <row r="1326" spans="4:12" x14ac:dyDescent="0.2">
      <c r="D1326" s="58"/>
      <c r="J1326"/>
      <c r="K1326"/>
      <c r="L1326"/>
    </row>
    <row r="1327" spans="4:12" x14ac:dyDescent="0.2">
      <c r="D1327" s="58"/>
      <c r="J1327"/>
      <c r="K1327"/>
      <c r="L1327"/>
    </row>
    <row r="1328" spans="4:12" x14ac:dyDescent="0.2">
      <c r="D1328" s="58"/>
      <c r="J1328"/>
      <c r="K1328"/>
      <c r="L1328"/>
    </row>
    <row r="1329" spans="4:12" x14ac:dyDescent="0.2">
      <c r="D1329" s="58"/>
      <c r="J1329"/>
      <c r="K1329"/>
      <c r="L1329"/>
    </row>
    <row r="1330" spans="4:12" x14ac:dyDescent="0.2">
      <c r="D1330" s="58"/>
      <c r="J1330"/>
      <c r="K1330"/>
      <c r="L1330"/>
    </row>
    <row r="1331" spans="4:12" x14ac:dyDescent="0.2">
      <c r="D1331" s="58"/>
      <c r="J1331"/>
      <c r="K1331"/>
      <c r="L1331"/>
    </row>
    <row r="1332" spans="4:12" x14ac:dyDescent="0.2">
      <c r="D1332" s="58"/>
      <c r="J1332"/>
      <c r="K1332"/>
      <c r="L1332"/>
    </row>
    <row r="1333" spans="4:12" x14ac:dyDescent="0.2">
      <c r="D1333" s="58"/>
      <c r="J1333"/>
      <c r="K1333"/>
      <c r="L1333"/>
    </row>
    <row r="1334" spans="4:12" x14ac:dyDescent="0.2">
      <c r="D1334" s="58"/>
      <c r="J1334"/>
      <c r="K1334"/>
      <c r="L1334"/>
    </row>
    <row r="1335" spans="4:12" x14ac:dyDescent="0.2">
      <c r="D1335" s="58"/>
      <c r="J1335"/>
      <c r="K1335"/>
      <c r="L1335"/>
    </row>
    <row r="1336" spans="4:12" x14ac:dyDescent="0.2">
      <c r="D1336" s="58"/>
      <c r="J1336"/>
      <c r="K1336"/>
      <c r="L1336"/>
    </row>
    <row r="1337" spans="4:12" x14ac:dyDescent="0.2">
      <c r="D1337" s="58"/>
      <c r="J1337"/>
      <c r="K1337"/>
      <c r="L1337"/>
    </row>
    <row r="1338" spans="4:12" x14ac:dyDescent="0.2">
      <c r="D1338" s="58"/>
      <c r="J1338"/>
      <c r="K1338"/>
      <c r="L1338"/>
    </row>
    <row r="1339" spans="4:12" x14ac:dyDescent="0.2">
      <c r="D1339" s="58"/>
      <c r="J1339"/>
      <c r="K1339"/>
      <c r="L1339"/>
    </row>
    <row r="1340" spans="4:12" x14ac:dyDescent="0.2">
      <c r="D1340" s="58"/>
      <c r="J1340"/>
      <c r="K1340"/>
      <c r="L1340"/>
    </row>
    <row r="1341" spans="4:12" x14ac:dyDescent="0.2">
      <c r="D1341" s="58"/>
      <c r="J1341"/>
      <c r="K1341"/>
      <c r="L1341"/>
    </row>
    <row r="1342" spans="4:12" x14ac:dyDescent="0.2">
      <c r="D1342" s="58"/>
      <c r="J1342"/>
      <c r="K1342"/>
      <c r="L1342"/>
    </row>
    <row r="1343" spans="4:12" x14ac:dyDescent="0.2">
      <c r="D1343" s="58"/>
      <c r="J1343"/>
      <c r="K1343"/>
      <c r="L1343"/>
    </row>
    <row r="1344" spans="4:12" x14ac:dyDescent="0.2">
      <c r="D1344" s="58"/>
      <c r="J1344"/>
      <c r="K1344"/>
      <c r="L1344"/>
    </row>
    <row r="1345" spans="4:12" x14ac:dyDescent="0.2">
      <c r="D1345" s="58"/>
      <c r="J1345"/>
      <c r="K1345"/>
      <c r="L1345"/>
    </row>
    <row r="1346" spans="4:12" x14ac:dyDescent="0.2">
      <c r="D1346" s="58"/>
      <c r="J1346"/>
      <c r="K1346"/>
      <c r="L1346"/>
    </row>
    <row r="1347" spans="4:12" x14ac:dyDescent="0.2">
      <c r="D1347" s="58"/>
      <c r="J1347"/>
      <c r="K1347"/>
      <c r="L1347"/>
    </row>
    <row r="1348" spans="4:12" x14ac:dyDescent="0.2">
      <c r="D1348" s="58"/>
      <c r="J1348"/>
      <c r="K1348"/>
      <c r="L1348"/>
    </row>
    <row r="1349" spans="4:12" x14ac:dyDescent="0.2">
      <c r="D1349" s="58"/>
      <c r="J1349"/>
      <c r="K1349"/>
      <c r="L1349"/>
    </row>
    <row r="1350" spans="4:12" x14ac:dyDescent="0.2">
      <c r="D1350" s="58"/>
      <c r="J1350"/>
      <c r="K1350"/>
      <c r="L1350"/>
    </row>
    <row r="1351" spans="4:12" x14ac:dyDescent="0.2">
      <c r="D1351" s="58"/>
      <c r="J1351"/>
      <c r="K1351"/>
      <c r="L1351"/>
    </row>
    <row r="1352" spans="4:12" x14ac:dyDescent="0.2">
      <c r="D1352" s="58"/>
      <c r="J1352"/>
      <c r="K1352"/>
      <c r="L1352"/>
    </row>
    <row r="1353" spans="4:12" x14ac:dyDescent="0.2">
      <c r="D1353" s="58"/>
      <c r="J1353"/>
      <c r="K1353"/>
      <c r="L1353"/>
    </row>
    <row r="1354" spans="4:12" x14ac:dyDescent="0.2">
      <c r="D1354" s="58"/>
      <c r="J1354"/>
      <c r="K1354"/>
      <c r="L1354"/>
    </row>
    <row r="1355" spans="4:12" x14ac:dyDescent="0.2">
      <c r="D1355" s="58"/>
      <c r="J1355"/>
      <c r="K1355"/>
      <c r="L1355"/>
    </row>
    <row r="1356" spans="4:12" x14ac:dyDescent="0.2">
      <c r="D1356" s="58"/>
      <c r="J1356"/>
      <c r="K1356"/>
      <c r="L1356"/>
    </row>
    <row r="1357" spans="4:12" x14ac:dyDescent="0.2">
      <c r="D1357" s="58"/>
      <c r="J1357"/>
      <c r="K1357"/>
      <c r="L1357"/>
    </row>
    <row r="1358" spans="4:12" x14ac:dyDescent="0.2">
      <c r="D1358" s="58"/>
      <c r="J1358"/>
      <c r="K1358"/>
      <c r="L1358"/>
    </row>
    <row r="1359" spans="4:12" x14ac:dyDescent="0.2">
      <c r="D1359" s="58"/>
      <c r="J1359"/>
      <c r="K1359"/>
      <c r="L1359"/>
    </row>
    <row r="1360" spans="4:12" x14ac:dyDescent="0.2">
      <c r="D1360" s="58"/>
      <c r="J1360"/>
      <c r="K1360"/>
      <c r="L1360"/>
    </row>
    <row r="1361" spans="4:12" x14ac:dyDescent="0.2">
      <c r="D1361" s="58"/>
      <c r="J1361"/>
      <c r="K1361"/>
      <c r="L1361"/>
    </row>
    <row r="1362" spans="4:12" x14ac:dyDescent="0.2">
      <c r="D1362" s="58"/>
      <c r="J1362"/>
      <c r="K1362"/>
      <c r="L1362"/>
    </row>
    <row r="1363" spans="4:12" x14ac:dyDescent="0.2">
      <c r="D1363" s="58"/>
      <c r="J1363"/>
      <c r="K1363"/>
      <c r="L1363"/>
    </row>
    <row r="1364" spans="4:12" x14ac:dyDescent="0.2">
      <c r="D1364" s="58"/>
      <c r="J1364"/>
      <c r="K1364"/>
      <c r="L1364"/>
    </row>
    <row r="1365" spans="4:12" x14ac:dyDescent="0.2">
      <c r="D1365" s="58"/>
      <c r="J1365"/>
      <c r="K1365"/>
      <c r="L1365"/>
    </row>
    <row r="1366" spans="4:12" x14ac:dyDescent="0.2">
      <c r="D1366" s="58"/>
      <c r="J1366"/>
      <c r="K1366"/>
      <c r="L1366"/>
    </row>
    <row r="1367" spans="4:12" x14ac:dyDescent="0.2">
      <c r="D1367" s="58"/>
      <c r="J1367"/>
      <c r="K1367"/>
      <c r="L1367"/>
    </row>
    <row r="1368" spans="4:12" x14ac:dyDescent="0.2">
      <c r="D1368" s="58"/>
      <c r="J1368"/>
      <c r="K1368"/>
      <c r="L1368"/>
    </row>
    <row r="1369" spans="4:12" x14ac:dyDescent="0.2">
      <c r="D1369" s="58"/>
      <c r="J1369"/>
      <c r="K1369"/>
      <c r="L1369"/>
    </row>
    <row r="1370" spans="4:12" x14ac:dyDescent="0.2">
      <c r="D1370" s="58"/>
      <c r="J1370"/>
      <c r="K1370"/>
      <c r="L1370"/>
    </row>
    <row r="1371" spans="4:12" x14ac:dyDescent="0.2">
      <c r="D1371" s="58"/>
      <c r="J1371"/>
      <c r="K1371"/>
      <c r="L1371"/>
    </row>
    <row r="1372" spans="4:12" x14ac:dyDescent="0.2">
      <c r="D1372" s="58"/>
      <c r="J1372"/>
      <c r="K1372"/>
      <c r="L1372"/>
    </row>
    <row r="1373" spans="4:12" x14ac:dyDescent="0.2">
      <c r="D1373" s="58"/>
      <c r="J1373"/>
      <c r="K1373"/>
      <c r="L1373"/>
    </row>
    <row r="1374" spans="4:12" x14ac:dyDescent="0.2">
      <c r="D1374" s="58"/>
      <c r="J1374"/>
      <c r="K1374"/>
      <c r="L1374"/>
    </row>
    <row r="1375" spans="4:12" x14ac:dyDescent="0.2">
      <c r="D1375" s="58"/>
      <c r="J1375"/>
      <c r="K1375"/>
      <c r="L1375"/>
    </row>
    <row r="1376" spans="4:12" x14ac:dyDescent="0.2">
      <c r="D1376" s="58"/>
      <c r="J1376"/>
      <c r="K1376"/>
      <c r="L1376"/>
    </row>
    <row r="1377" spans="4:12" x14ac:dyDescent="0.2">
      <c r="D1377" s="58"/>
      <c r="J1377"/>
      <c r="K1377"/>
      <c r="L1377"/>
    </row>
    <row r="1378" spans="4:12" x14ac:dyDescent="0.2">
      <c r="D1378" s="58"/>
      <c r="J1378"/>
      <c r="K1378"/>
      <c r="L1378"/>
    </row>
    <row r="1379" spans="4:12" x14ac:dyDescent="0.2">
      <c r="D1379" s="58"/>
      <c r="J1379"/>
      <c r="K1379"/>
      <c r="L1379"/>
    </row>
    <row r="1380" spans="4:12" x14ac:dyDescent="0.2">
      <c r="D1380" s="58"/>
      <c r="J1380"/>
      <c r="K1380"/>
      <c r="L1380"/>
    </row>
    <row r="1381" spans="4:12" x14ac:dyDescent="0.2">
      <c r="D1381" s="58"/>
      <c r="J1381"/>
      <c r="K1381"/>
      <c r="L1381"/>
    </row>
    <row r="1382" spans="4:12" x14ac:dyDescent="0.2">
      <c r="D1382" s="58"/>
      <c r="J1382"/>
      <c r="K1382"/>
      <c r="L1382"/>
    </row>
    <row r="1383" spans="4:12" x14ac:dyDescent="0.2">
      <c r="D1383" s="58"/>
      <c r="J1383"/>
      <c r="K1383"/>
      <c r="L1383"/>
    </row>
    <row r="1384" spans="4:12" x14ac:dyDescent="0.2">
      <c r="D1384" s="58"/>
      <c r="J1384"/>
      <c r="K1384"/>
      <c r="L1384"/>
    </row>
    <row r="1385" spans="4:12" x14ac:dyDescent="0.2">
      <c r="D1385" s="58"/>
      <c r="J1385"/>
      <c r="K1385"/>
      <c r="L1385"/>
    </row>
    <row r="1386" spans="4:12" x14ac:dyDescent="0.2">
      <c r="D1386" s="58"/>
      <c r="J1386"/>
      <c r="K1386"/>
      <c r="L1386"/>
    </row>
    <row r="1387" spans="4:12" x14ac:dyDescent="0.2">
      <c r="D1387" s="58"/>
      <c r="J1387"/>
      <c r="K1387"/>
      <c r="L1387"/>
    </row>
    <row r="1388" spans="4:12" x14ac:dyDescent="0.2">
      <c r="D1388" s="58"/>
      <c r="J1388"/>
      <c r="K1388"/>
      <c r="L1388"/>
    </row>
    <row r="1389" spans="4:12" x14ac:dyDescent="0.2">
      <c r="D1389" s="58"/>
      <c r="J1389"/>
      <c r="K1389"/>
      <c r="L1389"/>
    </row>
    <row r="1390" spans="4:12" x14ac:dyDescent="0.2">
      <c r="D1390" s="58"/>
      <c r="J1390"/>
      <c r="K1390"/>
      <c r="L1390"/>
    </row>
    <row r="1391" spans="4:12" x14ac:dyDescent="0.2">
      <c r="D1391" s="58"/>
      <c r="J1391"/>
      <c r="K1391"/>
      <c r="L1391"/>
    </row>
    <row r="1392" spans="4:12" x14ac:dyDescent="0.2">
      <c r="D1392" s="58"/>
      <c r="J1392"/>
      <c r="K1392"/>
      <c r="L1392"/>
    </row>
    <row r="1393" spans="4:12" x14ac:dyDescent="0.2">
      <c r="D1393" s="58"/>
      <c r="J1393"/>
      <c r="K1393"/>
      <c r="L1393"/>
    </row>
    <row r="1394" spans="4:12" x14ac:dyDescent="0.2">
      <c r="D1394" s="58"/>
      <c r="J1394"/>
      <c r="K1394"/>
      <c r="L1394"/>
    </row>
    <row r="1395" spans="4:12" x14ac:dyDescent="0.2">
      <c r="D1395" s="58"/>
      <c r="J1395"/>
      <c r="K1395"/>
      <c r="L1395"/>
    </row>
    <row r="1396" spans="4:12" x14ac:dyDescent="0.2">
      <c r="D1396" s="58"/>
      <c r="J1396"/>
      <c r="K1396"/>
      <c r="L1396"/>
    </row>
    <row r="1397" spans="4:12" x14ac:dyDescent="0.2">
      <c r="D1397" s="58"/>
      <c r="J1397"/>
      <c r="K1397"/>
      <c r="L1397"/>
    </row>
    <row r="1398" spans="4:12" x14ac:dyDescent="0.2">
      <c r="D1398" s="58"/>
      <c r="J1398"/>
      <c r="K1398"/>
      <c r="L1398"/>
    </row>
    <row r="1399" spans="4:12" x14ac:dyDescent="0.2">
      <c r="D1399" s="58"/>
      <c r="J1399"/>
      <c r="K1399"/>
      <c r="L1399"/>
    </row>
    <row r="1400" spans="4:12" x14ac:dyDescent="0.2">
      <c r="D1400" s="58"/>
      <c r="J1400"/>
      <c r="K1400"/>
      <c r="L1400"/>
    </row>
    <row r="1401" spans="4:12" x14ac:dyDescent="0.2">
      <c r="D1401" s="58"/>
      <c r="J1401"/>
      <c r="K1401"/>
      <c r="L1401"/>
    </row>
    <row r="1402" spans="4:12" x14ac:dyDescent="0.2">
      <c r="D1402" s="58"/>
      <c r="J1402"/>
      <c r="K1402"/>
      <c r="L1402"/>
    </row>
    <row r="1403" spans="4:12" x14ac:dyDescent="0.2">
      <c r="D1403" s="58"/>
      <c r="J1403"/>
      <c r="K1403"/>
      <c r="L1403"/>
    </row>
    <row r="1404" spans="4:12" x14ac:dyDescent="0.2">
      <c r="D1404" s="58"/>
      <c r="J1404"/>
      <c r="K1404"/>
      <c r="L1404"/>
    </row>
    <row r="1405" spans="4:12" x14ac:dyDescent="0.2">
      <c r="D1405" s="58"/>
      <c r="J1405"/>
      <c r="K1405"/>
      <c r="L1405"/>
    </row>
    <row r="1406" spans="4:12" x14ac:dyDescent="0.2">
      <c r="D1406" s="58"/>
      <c r="J1406"/>
      <c r="K1406"/>
      <c r="L1406"/>
    </row>
    <row r="1407" spans="4:12" x14ac:dyDescent="0.2">
      <c r="D1407" s="58"/>
      <c r="J1407"/>
      <c r="K1407"/>
      <c r="L1407"/>
    </row>
    <row r="1408" spans="4:12" x14ac:dyDescent="0.2">
      <c r="D1408" s="58"/>
      <c r="J1408"/>
      <c r="K1408"/>
      <c r="L1408"/>
    </row>
    <row r="1409" spans="4:12" x14ac:dyDescent="0.2">
      <c r="D1409" s="58"/>
      <c r="J1409"/>
      <c r="K1409"/>
      <c r="L1409"/>
    </row>
    <row r="1410" spans="4:12" x14ac:dyDescent="0.2">
      <c r="D1410" s="58"/>
      <c r="J1410"/>
      <c r="K1410"/>
      <c r="L1410"/>
    </row>
    <row r="1411" spans="4:12" x14ac:dyDescent="0.2">
      <c r="D1411" s="58"/>
      <c r="J1411"/>
      <c r="K1411"/>
      <c r="L1411"/>
    </row>
    <row r="1412" spans="4:12" x14ac:dyDescent="0.2">
      <c r="D1412" s="58"/>
      <c r="J1412"/>
      <c r="K1412"/>
      <c r="L1412"/>
    </row>
    <row r="1413" spans="4:12" x14ac:dyDescent="0.2">
      <c r="D1413" s="58"/>
      <c r="J1413"/>
      <c r="K1413"/>
      <c r="L1413"/>
    </row>
    <row r="1414" spans="4:12" x14ac:dyDescent="0.2">
      <c r="D1414" s="58"/>
      <c r="J1414"/>
      <c r="K1414"/>
      <c r="L1414"/>
    </row>
    <row r="1415" spans="4:12" x14ac:dyDescent="0.2">
      <c r="D1415" s="58"/>
      <c r="J1415"/>
      <c r="K1415"/>
      <c r="L1415"/>
    </row>
    <row r="1416" spans="4:12" x14ac:dyDescent="0.2">
      <c r="D1416" s="58"/>
      <c r="J1416"/>
      <c r="K1416"/>
      <c r="L1416"/>
    </row>
    <row r="1417" spans="4:12" x14ac:dyDescent="0.2">
      <c r="D1417" s="58"/>
      <c r="J1417"/>
      <c r="K1417"/>
      <c r="L1417"/>
    </row>
    <row r="1418" spans="4:12" x14ac:dyDescent="0.2">
      <c r="D1418" s="58"/>
      <c r="J1418"/>
      <c r="K1418"/>
      <c r="L1418"/>
    </row>
    <row r="1419" spans="4:12" x14ac:dyDescent="0.2">
      <c r="D1419" s="58"/>
      <c r="J1419"/>
      <c r="K1419"/>
      <c r="L1419"/>
    </row>
    <row r="1420" spans="4:12" x14ac:dyDescent="0.2">
      <c r="D1420" s="58"/>
      <c r="J1420"/>
      <c r="K1420"/>
      <c r="L1420"/>
    </row>
    <row r="1421" spans="4:12" x14ac:dyDescent="0.2">
      <c r="D1421" s="58"/>
      <c r="J1421"/>
      <c r="K1421"/>
      <c r="L1421"/>
    </row>
    <row r="1422" spans="4:12" x14ac:dyDescent="0.2">
      <c r="D1422" s="58"/>
      <c r="J1422"/>
      <c r="K1422"/>
      <c r="L1422"/>
    </row>
    <row r="1423" spans="4:12" x14ac:dyDescent="0.2">
      <c r="D1423" s="58"/>
      <c r="J1423"/>
      <c r="K1423"/>
      <c r="L1423"/>
    </row>
    <row r="1424" spans="4:12" x14ac:dyDescent="0.2">
      <c r="D1424" s="58"/>
      <c r="J1424"/>
      <c r="K1424"/>
      <c r="L1424"/>
    </row>
    <row r="1425" spans="4:12" x14ac:dyDescent="0.2">
      <c r="D1425" s="58"/>
      <c r="J1425"/>
      <c r="K1425"/>
      <c r="L1425"/>
    </row>
    <row r="1426" spans="4:12" x14ac:dyDescent="0.2">
      <c r="D1426" s="58"/>
      <c r="J1426"/>
      <c r="K1426"/>
      <c r="L1426"/>
    </row>
    <row r="1427" spans="4:12" x14ac:dyDescent="0.2">
      <c r="D1427" s="58"/>
      <c r="J1427"/>
      <c r="K1427"/>
      <c r="L1427"/>
    </row>
    <row r="1428" spans="4:12" x14ac:dyDescent="0.2">
      <c r="D1428" s="58"/>
      <c r="J1428"/>
      <c r="K1428"/>
      <c r="L1428"/>
    </row>
    <row r="1429" spans="4:12" x14ac:dyDescent="0.2">
      <c r="D1429" s="58"/>
      <c r="J1429"/>
      <c r="K1429"/>
      <c r="L1429"/>
    </row>
    <row r="1430" spans="4:12" x14ac:dyDescent="0.2">
      <c r="D1430" s="58"/>
      <c r="J1430"/>
      <c r="K1430"/>
      <c r="L1430"/>
    </row>
    <row r="1431" spans="4:12" x14ac:dyDescent="0.2">
      <c r="D1431" s="58"/>
      <c r="J1431"/>
      <c r="K1431"/>
      <c r="L1431"/>
    </row>
    <row r="1432" spans="4:12" x14ac:dyDescent="0.2">
      <c r="D1432" s="58"/>
      <c r="J1432"/>
      <c r="K1432"/>
      <c r="L1432"/>
    </row>
    <row r="1433" spans="4:12" x14ac:dyDescent="0.2">
      <c r="D1433" s="58"/>
      <c r="J1433"/>
      <c r="K1433"/>
      <c r="L1433"/>
    </row>
    <row r="1434" spans="4:12" x14ac:dyDescent="0.2">
      <c r="D1434" s="58"/>
      <c r="J1434"/>
      <c r="K1434"/>
      <c r="L1434"/>
    </row>
    <row r="1435" spans="4:12" x14ac:dyDescent="0.2">
      <c r="D1435" s="58"/>
      <c r="J1435"/>
      <c r="K1435"/>
      <c r="L1435"/>
    </row>
    <row r="1436" spans="4:12" x14ac:dyDescent="0.2">
      <c r="D1436" s="58"/>
      <c r="J1436"/>
      <c r="K1436"/>
      <c r="L1436"/>
    </row>
    <row r="1437" spans="4:12" x14ac:dyDescent="0.2">
      <c r="D1437" s="58"/>
      <c r="J1437"/>
      <c r="K1437"/>
      <c r="L1437"/>
    </row>
    <row r="1438" spans="4:12" x14ac:dyDescent="0.2">
      <c r="D1438" s="58"/>
      <c r="J1438"/>
      <c r="K1438"/>
      <c r="L1438"/>
    </row>
    <row r="1439" spans="4:12" x14ac:dyDescent="0.2">
      <c r="D1439" s="58"/>
      <c r="J1439"/>
      <c r="K1439"/>
      <c r="L1439"/>
    </row>
    <row r="1440" spans="4:12" x14ac:dyDescent="0.2">
      <c r="D1440" s="58"/>
      <c r="J1440"/>
      <c r="K1440"/>
      <c r="L1440"/>
    </row>
    <row r="1441" spans="4:12" x14ac:dyDescent="0.2">
      <c r="D1441" s="58"/>
      <c r="J1441"/>
      <c r="K1441"/>
      <c r="L1441"/>
    </row>
    <row r="1442" spans="4:12" x14ac:dyDescent="0.2">
      <c r="D1442" s="58"/>
      <c r="J1442"/>
      <c r="K1442"/>
      <c r="L1442"/>
    </row>
    <row r="1443" spans="4:12" x14ac:dyDescent="0.2">
      <c r="D1443" s="58"/>
      <c r="J1443"/>
      <c r="K1443"/>
      <c r="L1443"/>
    </row>
    <row r="1444" spans="4:12" x14ac:dyDescent="0.2">
      <c r="D1444" s="58"/>
      <c r="J1444"/>
      <c r="K1444"/>
      <c r="L1444"/>
    </row>
    <row r="1445" spans="4:12" x14ac:dyDescent="0.2">
      <c r="D1445" s="58"/>
      <c r="J1445"/>
      <c r="K1445"/>
      <c r="L1445"/>
    </row>
    <row r="1446" spans="4:12" x14ac:dyDescent="0.2">
      <c r="D1446" s="58"/>
      <c r="J1446"/>
      <c r="K1446"/>
      <c r="L1446"/>
    </row>
    <row r="1447" spans="4:12" x14ac:dyDescent="0.2">
      <c r="D1447" s="58"/>
      <c r="J1447"/>
      <c r="K1447"/>
      <c r="L1447"/>
    </row>
    <row r="1448" spans="4:12" x14ac:dyDescent="0.2">
      <c r="D1448" s="58"/>
      <c r="J1448"/>
      <c r="K1448"/>
      <c r="L1448"/>
    </row>
    <row r="1449" spans="4:12" x14ac:dyDescent="0.2">
      <c r="D1449" s="58"/>
      <c r="J1449"/>
      <c r="K1449"/>
      <c r="L1449"/>
    </row>
    <row r="1450" spans="4:12" x14ac:dyDescent="0.2">
      <c r="D1450" s="58"/>
      <c r="J1450"/>
      <c r="K1450"/>
      <c r="L1450"/>
    </row>
    <row r="1451" spans="4:12" x14ac:dyDescent="0.2">
      <c r="D1451" s="58"/>
      <c r="J1451"/>
      <c r="K1451"/>
      <c r="L1451"/>
    </row>
    <row r="1452" spans="4:12" x14ac:dyDescent="0.2">
      <c r="D1452" s="58"/>
      <c r="J1452"/>
      <c r="K1452"/>
      <c r="L1452"/>
    </row>
    <row r="1453" spans="4:12" x14ac:dyDescent="0.2">
      <c r="D1453" s="58"/>
      <c r="J1453"/>
      <c r="K1453"/>
      <c r="L1453"/>
    </row>
    <row r="1454" spans="4:12" x14ac:dyDescent="0.2">
      <c r="D1454" s="58"/>
      <c r="J1454"/>
      <c r="K1454"/>
      <c r="L1454"/>
    </row>
    <row r="1455" spans="4:12" x14ac:dyDescent="0.2">
      <c r="D1455" s="58"/>
      <c r="J1455"/>
      <c r="K1455"/>
      <c r="L1455"/>
    </row>
    <row r="1456" spans="4:12" x14ac:dyDescent="0.2">
      <c r="D1456" s="58"/>
      <c r="J1456"/>
      <c r="K1456"/>
      <c r="L1456"/>
    </row>
    <row r="1457" spans="4:12" x14ac:dyDescent="0.2">
      <c r="D1457" s="58"/>
      <c r="J1457"/>
      <c r="K1457"/>
      <c r="L1457"/>
    </row>
    <row r="1458" spans="4:12" x14ac:dyDescent="0.2">
      <c r="D1458" s="58"/>
      <c r="J1458"/>
      <c r="K1458"/>
      <c r="L1458"/>
    </row>
    <row r="1459" spans="4:12" x14ac:dyDescent="0.2">
      <c r="D1459" s="58"/>
      <c r="J1459"/>
      <c r="K1459"/>
      <c r="L1459"/>
    </row>
    <row r="1460" spans="4:12" x14ac:dyDescent="0.2">
      <c r="D1460" s="58"/>
      <c r="J1460"/>
      <c r="K1460"/>
      <c r="L1460"/>
    </row>
    <row r="1461" spans="4:12" x14ac:dyDescent="0.2">
      <c r="D1461" s="58"/>
      <c r="J1461"/>
      <c r="K1461"/>
      <c r="L1461"/>
    </row>
    <row r="1462" spans="4:12" x14ac:dyDescent="0.2">
      <c r="D1462" s="58"/>
      <c r="J1462"/>
      <c r="K1462"/>
      <c r="L1462"/>
    </row>
    <row r="1463" spans="4:12" x14ac:dyDescent="0.2">
      <c r="D1463" s="58"/>
      <c r="J1463"/>
      <c r="K1463"/>
      <c r="L1463"/>
    </row>
    <row r="1464" spans="4:12" x14ac:dyDescent="0.2">
      <c r="D1464" s="58"/>
      <c r="J1464"/>
      <c r="K1464"/>
      <c r="L1464"/>
    </row>
    <row r="1465" spans="4:12" x14ac:dyDescent="0.2">
      <c r="D1465" s="58"/>
      <c r="J1465"/>
      <c r="K1465"/>
      <c r="L1465"/>
    </row>
    <row r="1466" spans="4:12" x14ac:dyDescent="0.2">
      <c r="D1466" s="58"/>
      <c r="J1466"/>
      <c r="K1466"/>
      <c r="L1466"/>
    </row>
    <row r="1467" spans="4:12" x14ac:dyDescent="0.2">
      <c r="D1467" s="58"/>
      <c r="J1467"/>
      <c r="K1467"/>
      <c r="L1467"/>
    </row>
    <row r="1468" spans="4:12" x14ac:dyDescent="0.2">
      <c r="D1468" s="58"/>
      <c r="J1468"/>
      <c r="K1468"/>
      <c r="L1468"/>
    </row>
    <row r="1469" spans="4:12" x14ac:dyDescent="0.2">
      <c r="D1469" s="58"/>
      <c r="J1469"/>
      <c r="K1469"/>
      <c r="L1469"/>
    </row>
    <row r="1470" spans="4:12" x14ac:dyDescent="0.2">
      <c r="D1470" s="58"/>
      <c r="J1470"/>
      <c r="K1470"/>
      <c r="L1470"/>
    </row>
    <row r="1471" spans="4:12" x14ac:dyDescent="0.2">
      <c r="D1471" s="58"/>
      <c r="J1471"/>
      <c r="K1471"/>
      <c r="L1471"/>
    </row>
    <row r="1472" spans="4:12" x14ac:dyDescent="0.2">
      <c r="D1472" s="58"/>
      <c r="J1472"/>
      <c r="K1472"/>
      <c r="L1472"/>
    </row>
    <row r="1473" spans="4:12" x14ac:dyDescent="0.2">
      <c r="D1473" s="58"/>
      <c r="J1473"/>
      <c r="K1473"/>
      <c r="L1473"/>
    </row>
    <row r="1474" spans="4:12" x14ac:dyDescent="0.2">
      <c r="D1474" s="58"/>
      <c r="J1474"/>
      <c r="K1474"/>
      <c r="L1474"/>
    </row>
    <row r="1475" spans="4:12" x14ac:dyDescent="0.2">
      <c r="D1475" s="58"/>
      <c r="J1475"/>
      <c r="K1475"/>
      <c r="L1475"/>
    </row>
    <row r="1476" spans="4:12" x14ac:dyDescent="0.2">
      <c r="D1476" s="58"/>
      <c r="J1476"/>
      <c r="K1476"/>
      <c r="L1476"/>
    </row>
    <row r="1477" spans="4:12" x14ac:dyDescent="0.2">
      <c r="D1477" s="58"/>
      <c r="J1477"/>
      <c r="K1477"/>
      <c r="L1477"/>
    </row>
    <row r="1478" spans="4:12" x14ac:dyDescent="0.2">
      <c r="D1478" s="58"/>
      <c r="J1478"/>
      <c r="K1478"/>
      <c r="L1478"/>
    </row>
    <row r="1479" spans="4:12" x14ac:dyDescent="0.2">
      <c r="D1479" s="58"/>
      <c r="J1479"/>
      <c r="K1479"/>
      <c r="L1479"/>
    </row>
    <row r="1480" spans="4:12" x14ac:dyDescent="0.2">
      <c r="D1480" s="58"/>
      <c r="J1480"/>
      <c r="K1480"/>
      <c r="L1480"/>
    </row>
    <row r="1481" spans="4:12" x14ac:dyDescent="0.2">
      <c r="D1481" s="58"/>
      <c r="J1481"/>
      <c r="K1481"/>
      <c r="L1481"/>
    </row>
    <row r="1482" spans="4:12" x14ac:dyDescent="0.2">
      <c r="D1482" s="58"/>
      <c r="J1482"/>
      <c r="K1482"/>
      <c r="L1482"/>
    </row>
    <row r="1483" spans="4:12" x14ac:dyDescent="0.2">
      <c r="D1483" s="58"/>
      <c r="J1483"/>
      <c r="K1483"/>
      <c r="L1483"/>
    </row>
    <row r="1484" spans="4:12" x14ac:dyDescent="0.2">
      <c r="D1484" s="58"/>
      <c r="J1484"/>
      <c r="K1484"/>
      <c r="L1484"/>
    </row>
    <row r="1485" spans="4:12" x14ac:dyDescent="0.2">
      <c r="D1485" s="58"/>
      <c r="J1485"/>
      <c r="K1485"/>
      <c r="L1485"/>
    </row>
    <row r="1486" spans="4:12" x14ac:dyDescent="0.2">
      <c r="D1486" s="58"/>
      <c r="J1486"/>
      <c r="K1486"/>
      <c r="L1486"/>
    </row>
    <row r="1487" spans="4:12" x14ac:dyDescent="0.2">
      <c r="D1487" s="58"/>
      <c r="J1487"/>
      <c r="K1487"/>
      <c r="L1487"/>
    </row>
    <row r="1488" spans="4:12" x14ac:dyDescent="0.2">
      <c r="D1488" s="58"/>
      <c r="J1488"/>
      <c r="K1488"/>
      <c r="L1488"/>
    </row>
    <row r="1489" spans="4:12" x14ac:dyDescent="0.2">
      <c r="D1489" s="58"/>
      <c r="J1489"/>
      <c r="K1489"/>
      <c r="L1489"/>
    </row>
    <row r="1490" spans="4:12" x14ac:dyDescent="0.2">
      <c r="D1490" s="58"/>
      <c r="J1490"/>
      <c r="K1490"/>
      <c r="L1490"/>
    </row>
    <row r="1491" spans="4:12" x14ac:dyDescent="0.2">
      <c r="D1491" s="58"/>
      <c r="J1491"/>
      <c r="K1491"/>
      <c r="L1491"/>
    </row>
    <row r="1492" spans="4:12" x14ac:dyDescent="0.2">
      <c r="D1492" s="58"/>
      <c r="J1492"/>
      <c r="K1492"/>
      <c r="L1492"/>
    </row>
    <row r="1493" spans="4:12" x14ac:dyDescent="0.2">
      <c r="D1493" s="58"/>
      <c r="J1493"/>
      <c r="K1493"/>
      <c r="L1493"/>
    </row>
    <row r="1494" spans="4:12" x14ac:dyDescent="0.2">
      <c r="D1494" s="58"/>
      <c r="J1494"/>
      <c r="K1494"/>
      <c r="L1494"/>
    </row>
    <row r="1495" spans="4:12" x14ac:dyDescent="0.2">
      <c r="D1495" s="58"/>
      <c r="J1495"/>
      <c r="K1495"/>
      <c r="L1495"/>
    </row>
    <row r="1496" spans="4:12" x14ac:dyDescent="0.2">
      <c r="D1496" s="58"/>
      <c r="J1496"/>
      <c r="K1496"/>
      <c r="L1496"/>
    </row>
    <row r="1497" spans="4:12" x14ac:dyDescent="0.2">
      <c r="D1497" s="58"/>
      <c r="J1497"/>
      <c r="K1497"/>
      <c r="L1497"/>
    </row>
    <row r="1498" spans="4:12" x14ac:dyDescent="0.2">
      <c r="D1498" s="58"/>
      <c r="J1498"/>
      <c r="K1498"/>
      <c r="L1498"/>
    </row>
    <row r="1499" spans="4:12" x14ac:dyDescent="0.2">
      <c r="D1499" s="58"/>
      <c r="J1499"/>
      <c r="K1499"/>
      <c r="L1499"/>
    </row>
    <row r="1500" spans="4:12" x14ac:dyDescent="0.2">
      <c r="D1500" s="58"/>
      <c r="J1500"/>
      <c r="K1500"/>
      <c r="L1500"/>
    </row>
    <row r="1501" spans="4:12" x14ac:dyDescent="0.2">
      <c r="D1501" s="58"/>
      <c r="J1501"/>
      <c r="K1501"/>
      <c r="L1501"/>
    </row>
    <row r="1502" spans="4:12" x14ac:dyDescent="0.2">
      <c r="D1502" s="58"/>
      <c r="J1502"/>
      <c r="K1502"/>
      <c r="L1502"/>
    </row>
    <row r="1503" spans="4:12" x14ac:dyDescent="0.2">
      <c r="D1503" s="58"/>
      <c r="J1503"/>
      <c r="K1503"/>
      <c r="L1503"/>
    </row>
    <row r="1504" spans="4:12" x14ac:dyDescent="0.2">
      <c r="D1504" s="58"/>
      <c r="J1504"/>
      <c r="K1504"/>
      <c r="L1504"/>
    </row>
    <row r="1505" spans="4:12" x14ac:dyDescent="0.2">
      <c r="D1505" s="58"/>
      <c r="J1505"/>
      <c r="K1505"/>
      <c r="L1505"/>
    </row>
    <row r="1506" spans="4:12" x14ac:dyDescent="0.2">
      <c r="D1506" s="58"/>
      <c r="J1506"/>
      <c r="K1506"/>
      <c r="L1506"/>
    </row>
    <row r="1507" spans="4:12" x14ac:dyDescent="0.2">
      <c r="D1507" s="58"/>
      <c r="J1507"/>
      <c r="K1507"/>
      <c r="L1507"/>
    </row>
    <row r="1508" spans="4:12" x14ac:dyDescent="0.2">
      <c r="D1508" s="58"/>
      <c r="J1508"/>
      <c r="K1508"/>
      <c r="L1508"/>
    </row>
    <row r="1509" spans="4:12" x14ac:dyDescent="0.2">
      <c r="D1509" s="58"/>
      <c r="J1509"/>
      <c r="K1509"/>
      <c r="L1509"/>
    </row>
    <row r="1510" spans="4:12" x14ac:dyDescent="0.2">
      <c r="D1510" s="58"/>
      <c r="J1510"/>
      <c r="K1510"/>
      <c r="L1510"/>
    </row>
    <row r="1511" spans="4:12" x14ac:dyDescent="0.2">
      <c r="D1511" s="58"/>
      <c r="J1511"/>
      <c r="K1511"/>
      <c r="L1511"/>
    </row>
    <row r="1512" spans="4:12" x14ac:dyDescent="0.2">
      <c r="D1512" s="58"/>
      <c r="J1512"/>
      <c r="K1512"/>
      <c r="L1512"/>
    </row>
    <row r="1513" spans="4:12" x14ac:dyDescent="0.2">
      <c r="D1513" s="58"/>
      <c r="J1513"/>
      <c r="K1513"/>
      <c r="L1513"/>
    </row>
    <row r="1514" spans="4:12" x14ac:dyDescent="0.2">
      <c r="D1514" s="58"/>
      <c r="J1514"/>
      <c r="K1514"/>
      <c r="L1514"/>
    </row>
    <row r="1515" spans="4:12" x14ac:dyDescent="0.2">
      <c r="D1515" s="58"/>
      <c r="J1515"/>
      <c r="K1515"/>
      <c r="L1515"/>
    </row>
    <row r="1516" spans="4:12" x14ac:dyDescent="0.2">
      <c r="D1516" s="58"/>
      <c r="J1516"/>
      <c r="K1516"/>
      <c r="L1516"/>
    </row>
    <row r="1517" spans="4:12" x14ac:dyDescent="0.2">
      <c r="D1517" s="58"/>
      <c r="J1517"/>
      <c r="K1517"/>
      <c r="L1517"/>
    </row>
    <row r="1518" spans="4:12" x14ac:dyDescent="0.2">
      <c r="D1518" s="58"/>
      <c r="J1518"/>
      <c r="K1518"/>
      <c r="L1518"/>
    </row>
    <row r="1519" spans="4:12" x14ac:dyDescent="0.2">
      <c r="D1519" s="58"/>
      <c r="J1519"/>
      <c r="K1519"/>
      <c r="L1519"/>
    </row>
    <row r="1520" spans="4:12" x14ac:dyDescent="0.2">
      <c r="D1520" s="58"/>
      <c r="J1520"/>
      <c r="K1520"/>
      <c r="L1520"/>
    </row>
    <row r="1521" spans="4:12" x14ac:dyDescent="0.2">
      <c r="D1521" s="58"/>
      <c r="J1521"/>
      <c r="K1521"/>
      <c r="L1521"/>
    </row>
    <row r="1522" spans="4:12" x14ac:dyDescent="0.2">
      <c r="D1522" s="58"/>
      <c r="J1522"/>
      <c r="K1522"/>
      <c r="L1522"/>
    </row>
    <row r="1523" spans="4:12" x14ac:dyDescent="0.2">
      <c r="D1523" s="58"/>
      <c r="J1523"/>
      <c r="K1523"/>
      <c r="L1523"/>
    </row>
    <row r="1524" spans="4:12" x14ac:dyDescent="0.2">
      <c r="D1524" s="58"/>
      <c r="J1524"/>
      <c r="K1524"/>
      <c r="L1524"/>
    </row>
    <row r="1525" spans="4:12" x14ac:dyDescent="0.2">
      <c r="D1525" s="58"/>
      <c r="J1525"/>
      <c r="K1525"/>
      <c r="L1525"/>
    </row>
    <row r="1526" spans="4:12" x14ac:dyDescent="0.2">
      <c r="D1526" s="58"/>
      <c r="J1526"/>
      <c r="K1526"/>
      <c r="L1526"/>
    </row>
    <row r="1527" spans="4:12" x14ac:dyDescent="0.2">
      <c r="D1527" s="58"/>
      <c r="J1527"/>
      <c r="K1527"/>
      <c r="L1527"/>
    </row>
    <row r="1528" spans="4:12" x14ac:dyDescent="0.2">
      <c r="D1528" s="58"/>
      <c r="J1528"/>
      <c r="K1528"/>
      <c r="L1528"/>
    </row>
    <row r="1529" spans="4:12" x14ac:dyDescent="0.2">
      <c r="D1529" s="58"/>
      <c r="J1529"/>
      <c r="K1529"/>
      <c r="L1529"/>
    </row>
    <row r="1530" spans="4:12" x14ac:dyDescent="0.2">
      <c r="D1530" s="58"/>
      <c r="J1530"/>
      <c r="K1530"/>
      <c r="L1530"/>
    </row>
    <row r="1531" spans="4:12" x14ac:dyDescent="0.2">
      <c r="D1531" s="58"/>
      <c r="J1531"/>
      <c r="K1531"/>
      <c r="L1531"/>
    </row>
    <row r="1532" spans="4:12" x14ac:dyDescent="0.2">
      <c r="D1532" s="58"/>
      <c r="J1532"/>
      <c r="K1532"/>
      <c r="L1532"/>
    </row>
    <row r="1533" spans="4:12" x14ac:dyDescent="0.2">
      <c r="D1533" s="58"/>
      <c r="J1533"/>
      <c r="K1533"/>
      <c r="L1533"/>
    </row>
    <row r="1534" spans="4:12" x14ac:dyDescent="0.2">
      <c r="D1534" s="58"/>
      <c r="J1534"/>
      <c r="K1534"/>
      <c r="L1534"/>
    </row>
    <row r="1535" spans="4:12" x14ac:dyDescent="0.2">
      <c r="D1535" s="58"/>
      <c r="J1535"/>
      <c r="K1535"/>
      <c r="L1535"/>
    </row>
    <row r="1536" spans="4:12" x14ac:dyDescent="0.2">
      <c r="D1536" s="58"/>
      <c r="J1536"/>
      <c r="K1536"/>
      <c r="L1536"/>
    </row>
    <row r="1537" spans="4:12" x14ac:dyDescent="0.2">
      <c r="D1537" s="58"/>
      <c r="J1537"/>
      <c r="K1537"/>
      <c r="L1537"/>
    </row>
    <row r="1538" spans="4:12" x14ac:dyDescent="0.2">
      <c r="D1538" s="58"/>
      <c r="J1538"/>
      <c r="K1538"/>
      <c r="L1538"/>
    </row>
    <row r="1539" spans="4:12" x14ac:dyDescent="0.2">
      <c r="D1539" s="58"/>
      <c r="J1539"/>
      <c r="K1539"/>
      <c r="L1539"/>
    </row>
    <row r="1540" spans="4:12" x14ac:dyDescent="0.2">
      <c r="D1540" s="58"/>
      <c r="J1540"/>
      <c r="K1540"/>
      <c r="L1540"/>
    </row>
    <row r="1541" spans="4:12" x14ac:dyDescent="0.2">
      <c r="D1541" s="58"/>
      <c r="J1541"/>
      <c r="K1541"/>
      <c r="L1541"/>
    </row>
    <row r="1542" spans="4:12" x14ac:dyDescent="0.2">
      <c r="D1542" s="58"/>
      <c r="J1542"/>
      <c r="K1542"/>
      <c r="L1542"/>
    </row>
    <row r="1543" spans="4:12" x14ac:dyDescent="0.2">
      <c r="D1543" s="58"/>
      <c r="J1543"/>
      <c r="K1543"/>
      <c r="L1543"/>
    </row>
    <row r="1544" spans="4:12" x14ac:dyDescent="0.2">
      <c r="D1544" s="58"/>
      <c r="J1544"/>
      <c r="K1544"/>
      <c r="L1544"/>
    </row>
    <row r="1545" spans="4:12" x14ac:dyDescent="0.2">
      <c r="D1545" s="58"/>
      <c r="J1545"/>
      <c r="K1545"/>
      <c r="L1545"/>
    </row>
    <row r="1546" spans="4:12" x14ac:dyDescent="0.2">
      <c r="D1546" s="58"/>
      <c r="J1546"/>
      <c r="K1546"/>
      <c r="L1546"/>
    </row>
    <row r="1547" spans="4:12" x14ac:dyDescent="0.2">
      <c r="D1547" s="58"/>
      <c r="J1547"/>
      <c r="K1547"/>
      <c r="L1547"/>
    </row>
    <row r="1548" spans="4:12" x14ac:dyDescent="0.2">
      <c r="D1548" s="58"/>
      <c r="J1548"/>
      <c r="K1548"/>
      <c r="L1548"/>
    </row>
    <row r="1549" spans="4:12" x14ac:dyDescent="0.2">
      <c r="D1549" s="58"/>
      <c r="J1549"/>
      <c r="K1549"/>
      <c r="L1549"/>
    </row>
    <row r="1550" spans="4:12" x14ac:dyDescent="0.2">
      <c r="D1550" s="58"/>
      <c r="J1550"/>
      <c r="K1550"/>
      <c r="L1550"/>
    </row>
    <row r="1551" spans="4:12" x14ac:dyDescent="0.2">
      <c r="D1551" s="58"/>
      <c r="J1551"/>
      <c r="K1551"/>
      <c r="L1551"/>
    </row>
    <row r="1552" spans="4:12" x14ac:dyDescent="0.2">
      <c r="D1552" s="58"/>
      <c r="J1552"/>
      <c r="K1552"/>
      <c r="L1552"/>
    </row>
    <row r="1553" spans="4:12" x14ac:dyDescent="0.2">
      <c r="D1553" s="58"/>
      <c r="J1553"/>
      <c r="K1553"/>
      <c r="L1553"/>
    </row>
    <row r="1554" spans="4:12" x14ac:dyDescent="0.2">
      <c r="D1554" s="58"/>
      <c r="J1554"/>
      <c r="K1554"/>
      <c r="L1554"/>
    </row>
    <row r="1555" spans="4:12" x14ac:dyDescent="0.2">
      <c r="D1555" s="58"/>
      <c r="J1555"/>
      <c r="K1555"/>
      <c r="L1555"/>
    </row>
    <row r="1556" spans="4:12" x14ac:dyDescent="0.2">
      <c r="D1556" s="58"/>
      <c r="J1556"/>
      <c r="K1556"/>
      <c r="L1556"/>
    </row>
    <row r="1557" spans="4:12" x14ac:dyDescent="0.2">
      <c r="D1557" s="58"/>
      <c r="J1557"/>
      <c r="K1557"/>
      <c r="L1557"/>
    </row>
    <row r="1558" spans="4:12" x14ac:dyDescent="0.2">
      <c r="D1558" s="58"/>
      <c r="J1558"/>
      <c r="K1558"/>
      <c r="L1558"/>
    </row>
    <row r="1559" spans="4:12" x14ac:dyDescent="0.2">
      <c r="D1559" s="58"/>
      <c r="J1559"/>
      <c r="K1559"/>
      <c r="L1559"/>
    </row>
    <row r="1560" spans="4:12" x14ac:dyDescent="0.2">
      <c r="D1560" s="58"/>
      <c r="J1560"/>
      <c r="K1560"/>
      <c r="L1560"/>
    </row>
    <row r="1561" spans="4:12" x14ac:dyDescent="0.2">
      <c r="D1561" s="58"/>
      <c r="J1561"/>
      <c r="K1561"/>
      <c r="L1561"/>
    </row>
    <row r="1562" spans="4:12" x14ac:dyDescent="0.2">
      <c r="D1562" s="58"/>
      <c r="J1562"/>
      <c r="K1562"/>
      <c r="L1562"/>
    </row>
    <row r="1563" spans="4:12" x14ac:dyDescent="0.2">
      <c r="D1563" s="58"/>
      <c r="J1563"/>
      <c r="K1563"/>
      <c r="L1563"/>
    </row>
    <row r="1564" spans="4:12" x14ac:dyDescent="0.2">
      <c r="D1564" s="58"/>
      <c r="J1564"/>
      <c r="K1564"/>
      <c r="L1564"/>
    </row>
    <row r="1565" spans="4:12" x14ac:dyDescent="0.2">
      <c r="D1565" s="58"/>
      <c r="J1565"/>
      <c r="K1565"/>
      <c r="L1565"/>
    </row>
    <row r="1566" spans="4:12" x14ac:dyDescent="0.2">
      <c r="D1566" s="58"/>
      <c r="J1566"/>
      <c r="K1566"/>
      <c r="L1566"/>
    </row>
    <row r="1567" spans="4:12" x14ac:dyDescent="0.2">
      <c r="D1567" s="58"/>
      <c r="J1567"/>
      <c r="K1567"/>
      <c r="L1567"/>
    </row>
    <row r="1568" spans="4:12" x14ac:dyDescent="0.2">
      <c r="D1568" s="58"/>
      <c r="J1568"/>
      <c r="K1568"/>
      <c r="L1568"/>
    </row>
    <row r="1569" spans="4:12" x14ac:dyDescent="0.2">
      <c r="D1569" s="58"/>
      <c r="J1569"/>
      <c r="K1569"/>
      <c r="L1569"/>
    </row>
    <row r="1570" spans="4:12" x14ac:dyDescent="0.2">
      <c r="D1570" s="58"/>
      <c r="J1570"/>
      <c r="K1570"/>
      <c r="L1570"/>
    </row>
    <row r="1571" spans="4:12" x14ac:dyDescent="0.2">
      <c r="D1571" s="58"/>
      <c r="J1571"/>
      <c r="K1571"/>
      <c r="L1571"/>
    </row>
    <row r="1572" spans="4:12" x14ac:dyDescent="0.2">
      <c r="D1572" s="58"/>
      <c r="J1572"/>
      <c r="K1572"/>
      <c r="L1572"/>
    </row>
    <row r="1573" spans="4:12" x14ac:dyDescent="0.2">
      <c r="D1573" s="58"/>
      <c r="J1573"/>
      <c r="K1573"/>
      <c r="L1573"/>
    </row>
    <row r="1574" spans="4:12" x14ac:dyDescent="0.2">
      <c r="D1574" s="58"/>
      <c r="J1574"/>
      <c r="K1574"/>
      <c r="L1574"/>
    </row>
    <row r="1575" spans="4:12" x14ac:dyDescent="0.2">
      <c r="D1575" s="58"/>
      <c r="J1575"/>
      <c r="K1575"/>
      <c r="L1575"/>
    </row>
    <row r="1576" spans="4:12" x14ac:dyDescent="0.2">
      <c r="D1576" s="58"/>
      <c r="J1576"/>
      <c r="K1576"/>
      <c r="L1576"/>
    </row>
    <row r="1577" spans="4:12" x14ac:dyDescent="0.2">
      <c r="D1577" s="58"/>
      <c r="J1577"/>
      <c r="K1577"/>
      <c r="L1577"/>
    </row>
    <row r="1578" spans="4:12" x14ac:dyDescent="0.2">
      <c r="D1578" s="58"/>
      <c r="J1578"/>
      <c r="K1578"/>
      <c r="L1578"/>
    </row>
    <row r="1579" spans="4:12" x14ac:dyDescent="0.2">
      <c r="D1579" s="58"/>
      <c r="J1579"/>
      <c r="K1579"/>
      <c r="L1579"/>
    </row>
    <row r="1580" spans="4:12" x14ac:dyDescent="0.2">
      <c r="D1580" s="58"/>
      <c r="J1580"/>
      <c r="K1580"/>
      <c r="L1580"/>
    </row>
    <row r="1581" spans="4:12" x14ac:dyDescent="0.2">
      <c r="D1581" s="58"/>
      <c r="J1581"/>
      <c r="K1581"/>
      <c r="L1581"/>
    </row>
    <row r="1582" spans="4:12" x14ac:dyDescent="0.2">
      <c r="D1582" s="58"/>
      <c r="J1582"/>
      <c r="K1582"/>
      <c r="L1582"/>
    </row>
    <row r="1583" spans="4:12" x14ac:dyDescent="0.2">
      <c r="D1583" s="58"/>
      <c r="J1583"/>
      <c r="K1583"/>
      <c r="L1583"/>
    </row>
    <row r="1584" spans="4:12" x14ac:dyDescent="0.2">
      <c r="D1584" s="58"/>
      <c r="J1584"/>
      <c r="K1584"/>
      <c r="L1584"/>
    </row>
    <row r="1585" spans="4:12" x14ac:dyDescent="0.2">
      <c r="D1585" s="58"/>
      <c r="J1585"/>
      <c r="K1585"/>
      <c r="L1585"/>
    </row>
    <row r="1586" spans="4:12" x14ac:dyDescent="0.2">
      <c r="D1586" s="58"/>
      <c r="J1586"/>
      <c r="K1586"/>
      <c r="L1586"/>
    </row>
    <row r="1587" spans="4:12" x14ac:dyDescent="0.2">
      <c r="D1587" s="58"/>
      <c r="J1587"/>
      <c r="K1587"/>
      <c r="L1587"/>
    </row>
    <row r="1588" spans="4:12" x14ac:dyDescent="0.2">
      <c r="D1588" s="58"/>
      <c r="J1588"/>
      <c r="K1588"/>
      <c r="L1588"/>
    </row>
    <row r="1589" spans="4:12" x14ac:dyDescent="0.2">
      <c r="D1589" s="58"/>
      <c r="J1589"/>
      <c r="K1589"/>
      <c r="L1589"/>
    </row>
    <row r="1590" spans="4:12" x14ac:dyDescent="0.2">
      <c r="D1590" s="58"/>
      <c r="J1590"/>
      <c r="K1590"/>
      <c r="L1590"/>
    </row>
    <row r="1591" spans="4:12" x14ac:dyDescent="0.2">
      <c r="D1591" s="58"/>
      <c r="J1591"/>
      <c r="K1591"/>
      <c r="L1591"/>
    </row>
    <row r="1592" spans="4:12" x14ac:dyDescent="0.2">
      <c r="D1592" s="58"/>
      <c r="J1592"/>
      <c r="K1592"/>
      <c r="L1592"/>
    </row>
    <row r="1593" spans="4:12" x14ac:dyDescent="0.2">
      <c r="D1593" s="58"/>
      <c r="J1593"/>
      <c r="K1593"/>
      <c r="L1593"/>
    </row>
    <row r="1594" spans="4:12" x14ac:dyDescent="0.2">
      <c r="D1594" s="58"/>
      <c r="J1594"/>
      <c r="K1594"/>
      <c r="L1594"/>
    </row>
    <row r="1595" spans="4:12" x14ac:dyDescent="0.2">
      <c r="D1595" s="58"/>
      <c r="J1595"/>
      <c r="K1595"/>
      <c r="L1595"/>
    </row>
    <row r="1596" spans="4:12" x14ac:dyDescent="0.2">
      <c r="D1596" s="58"/>
      <c r="J1596"/>
      <c r="K1596"/>
      <c r="L1596"/>
    </row>
    <row r="1597" spans="4:12" x14ac:dyDescent="0.2">
      <c r="D1597" s="58"/>
      <c r="J1597"/>
      <c r="K1597"/>
      <c r="L1597"/>
    </row>
    <row r="1598" spans="4:12" x14ac:dyDescent="0.2">
      <c r="D1598" s="58"/>
      <c r="J1598"/>
      <c r="K1598"/>
      <c r="L1598"/>
    </row>
    <row r="1599" spans="4:12" x14ac:dyDescent="0.2">
      <c r="D1599" s="58"/>
      <c r="J1599"/>
      <c r="K1599"/>
      <c r="L1599"/>
    </row>
    <row r="1600" spans="4:12" x14ac:dyDescent="0.2">
      <c r="D1600" s="58"/>
      <c r="J1600"/>
      <c r="K1600"/>
      <c r="L1600"/>
    </row>
    <row r="1601" spans="4:12" x14ac:dyDescent="0.2">
      <c r="D1601" s="58"/>
      <c r="J1601"/>
      <c r="K1601"/>
      <c r="L1601"/>
    </row>
    <row r="1602" spans="4:12" x14ac:dyDescent="0.2">
      <c r="D1602" s="58"/>
      <c r="J1602"/>
      <c r="K1602"/>
      <c r="L1602"/>
    </row>
    <row r="1603" spans="4:12" x14ac:dyDescent="0.2">
      <c r="D1603" s="58"/>
      <c r="J1603"/>
      <c r="K1603"/>
      <c r="L1603"/>
    </row>
    <row r="1604" spans="4:12" x14ac:dyDescent="0.2">
      <c r="D1604" s="58"/>
      <c r="J1604"/>
      <c r="K1604"/>
      <c r="L1604"/>
    </row>
    <row r="1605" spans="4:12" x14ac:dyDescent="0.2">
      <c r="D1605" s="58"/>
      <c r="J1605"/>
      <c r="K1605"/>
      <c r="L1605"/>
    </row>
    <row r="1606" spans="4:12" x14ac:dyDescent="0.2">
      <c r="D1606" s="58"/>
      <c r="J1606"/>
      <c r="K1606"/>
      <c r="L1606"/>
    </row>
    <row r="1607" spans="4:12" x14ac:dyDescent="0.2">
      <c r="D1607" s="58"/>
      <c r="J1607"/>
      <c r="K1607"/>
      <c r="L1607"/>
    </row>
    <row r="1608" spans="4:12" x14ac:dyDescent="0.2">
      <c r="D1608" s="58"/>
      <c r="J1608"/>
      <c r="K1608"/>
      <c r="L1608"/>
    </row>
    <row r="1609" spans="4:12" x14ac:dyDescent="0.2">
      <c r="D1609" s="58"/>
      <c r="J1609"/>
      <c r="K1609"/>
      <c r="L1609"/>
    </row>
    <row r="1610" spans="4:12" x14ac:dyDescent="0.2">
      <c r="D1610" s="58"/>
      <c r="J1610"/>
      <c r="K1610"/>
      <c r="L1610"/>
    </row>
    <row r="1611" spans="4:12" x14ac:dyDescent="0.2">
      <c r="D1611" s="58"/>
      <c r="J1611"/>
      <c r="K1611"/>
      <c r="L1611"/>
    </row>
    <row r="1612" spans="4:12" x14ac:dyDescent="0.2">
      <c r="D1612" s="58"/>
      <c r="J1612"/>
      <c r="K1612"/>
      <c r="L1612"/>
    </row>
    <row r="1613" spans="4:12" x14ac:dyDescent="0.2">
      <c r="D1613" s="58"/>
      <c r="J1613"/>
      <c r="K1613"/>
      <c r="L1613"/>
    </row>
    <row r="1614" spans="4:12" x14ac:dyDescent="0.2">
      <c r="D1614" s="58"/>
      <c r="J1614"/>
      <c r="K1614"/>
      <c r="L1614"/>
    </row>
    <row r="1615" spans="4:12" x14ac:dyDescent="0.2">
      <c r="D1615" s="58"/>
      <c r="J1615"/>
      <c r="K1615"/>
      <c r="L1615"/>
    </row>
    <row r="1616" spans="4:12" x14ac:dyDescent="0.2">
      <c r="D1616" s="58"/>
      <c r="J1616"/>
      <c r="K1616"/>
      <c r="L1616"/>
    </row>
    <row r="1617" spans="4:12" x14ac:dyDescent="0.2">
      <c r="D1617" s="58"/>
      <c r="J1617"/>
      <c r="K1617"/>
      <c r="L1617"/>
    </row>
    <row r="1618" spans="4:12" x14ac:dyDescent="0.2">
      <c r="D1618" s="58"/>
      <c r="J1618"/>
      <c r="K1618"/>
      <c r="L1618"/>
    </row>
    <row r="1619" spans="4:12" x14ac:dyDescent="0.2">
      <c r="D1619" s="58"/>
      <c r="J1619"/>
      <c r="K1619"/>
      <c r="L1619"/>
    </row>
    <row r="1620" spans="4:12" x14ac:dyDescent="0.2">
      <c r="D1620" s="58"/>
      <c r="J1620"/>
      <c r="K1620"/>
      <c r="L1620"/>
    </row>
    <row r="1621" spans="4:12" x14ac:dyDescent="0.2">
      <c r="D1621" s="58"/>
      <c r="J1621"/>
      <c r="K1621"/>
      <c r="L1621"/>
    </row>
    <row r="1622" spans="4:12" x14ac:dyDescent="0.2">
      <c r="D1622" s="58"/>
      <c r="J1622"/>
      <c r="K1622"/>
      <c r="L1622"/>
    </row>
    <row r="1623" spans="4:12" x14ac:dyDescent="0.2">
      <c r="D1623" s="58"/>
      <c r="J1623"/>
      <c r="K1623"/>
      <c r="L1623"/>
    </row>
    <row r="1624" spans="4:12" x14ac:dyDescent="0.2">
      <c r="D1624" s="58"/>
      <c r="J1624"/>
      <c r="K1624"/>
      <c r="L1624"/>
    </row>
    <row r="1625" spans="4:12" x14ac:dyDescent="0.2">
      <c r="D1625" s="58"/>
      <c r="J1625"/>
      <c r="K1625"/>
      <c r="L1625"/>
    </row>
    <row r="1626" spans="4:12" x14ac:dyDescent="0.2">
      <c r="D1626" s="58"/>
      <c r="J1626"/>
      <c r="K1626"/>
      <c r="L1626"/>
    </row>
    <row r="1627" spans="4:12" x14ac:dyDescent="0.2">
      <c r="D1627" s="58"/>
      <c r="J1627"/>
      <c r="K1627"/>
      <c r="L1627"/>
    </row>
    <row r="1628" spans="4:12" x14ac:dyDescent="0.2">
      <c r="D1628" s="58"/>
      <c r="J1628"/>
      <c r="K1628"/>
      <c r="L1628"/>
    </row>
    <row r="1629" spans="4:12" x14ac:dyDescent="0.2">
      <c r="D1629" s="58"/>
      <c r="J1629"/>
      <c r="K1629"/>
      <c r="L1629"/>
    </row>
    <row r="1630" spans="4:12" x14ac:dyDescent="0.2">
      <c r="D1630" s="58"/>
      <c r="J1630"/>
      <c r="K1630"/>
      <c r="L1630"/>
    </row>
    <row r="1631" spans="4:12" x14ac:dyDescent="0.2">
      <c r="D1631" s="58"/>
      <c r="J1631"/>
      <c r="K1631"/>
      <c r="L1631"/>
    </row>
    <row r="1632" spans="4:12" x14ac:dyDescent="0.2">
      <c r="D1632" s="58"/>
      <c r="J1632"/>
      <c r="K1632"/>
      <c r="L1632"/>
    </row>
    <row r="1633" spans="4:12" x14ac:dyDescent="0.2">
      <c r="D1633" s="58"/>
      <c r="J1633"/>
      <c r="K1633"/>
      <c r="L1633"/>
    </row>
    <row r="1634" spans="4:12" x14ac:dyDescent="0.2">
      <c r="D1634" s="58"/>
      <c r="J1634"/>
      <c r="K1634"/>
      <c r="L1634"/>
    </row>
    <row r="1635" spans="4:12" x14ac:dyDescent="0.2">
      <c r="D1635" s="58"/>
      <c r="J1635"/>
      <c r="K1635"/>
      <c r="L1635"/>
    </row>
    <row r="1636" spans="4:12" x14ac:dyDescent="0.2">
      <c r="D1636" s="58"/>
      <c r="J1636"/>
      <c r="K1636"/>
      <c r="L1636"/>
    </row>
    <row r="1637" spans="4:12" x14ac:dyDescent="0.2">
      <c r="D1637" s="58"/>
      <c r="J1637"/>
      <c r="K1637"/>
      <c r="L1637"/>
    </row>
    <row r="1638" spans="4:12" x14ac:dyDescent="0.2">
      <c r="D1638" s="58"/>
      <c r="J1638"/>
      <c r="K1638"/>
      <c r="L1638"/>
    </row>
    <row r="1639" spans="4:12" x14ac:dyDescent="0.2">
      <c r="D1639" s="58"/>
      <c r="J1639"/>
      <c r="K1639"/>
      <c r="L1639"/>
    </row>
    <row r="1640" spans="4:12" x14ac:dyDescent="0.2">
      <c r="D1640" s="58"/>
      <c r="J1640"/>
      <c r="K1640"/>
      <c r="L1640"/>
    </row>
    <row r="1641" spans="4:12" x14ac:dyDescent="0.2">
      <c r="D1641" s="58"/>
      <c r="J1641"/>
      <c r="K1641"/>
      <c r="L1641"/>
    </row>
    <row r="1642" spans="4:12" x14ac:dyDescent="0.2">
      <c r="D1642" s="58"/>
      <c r="J1642"/>
      <c r="K1642"/>
      <c r="L1642"/>
    </row>
    <row r="1643" spans="4:12" x14ac:dyDescent="0.2">
      <c r="D1643" s="58"/>
      <c r="J1643"/>
      <c r="K1643"/>
      <c r="L1643"/>
    </row>
    <row r="1644" spans="4:12" x14ac:dyDescent="0.2">
      <c r="D1644" s="58"/>
      <c r="J1644"/>
      <c r="K1644"/>
      <c r="L1644"/>
    </row>
    <row r="1645" spans="4:12" x14ac:dyDescent="0.2">
      <c r="D1645" s="58"/>
      <c r="J1645"/>
      <c r="K1645"/>
      <c r="L1645"/>
    </row>
    <row r="1646" spans="4:12" x14ac:dyDescent="0.2">
      <c r="D1646" s="58"/>
      <c r="J1646"/>
      <c r="K1646"/>
      <c r="L1646"/>
    </row>
    <row r="1647" spans="4:12" x14ac:dyDescent="0.2">
      <c r="D1647" s="58"/>
      <c r="J1647"/>
      <c r="K1647"/>
      <c r="L1647"/>
    </row>
    <row r="1648" spans="4:12" x14ac:dyDescent="0.2">
      <c r="D1648" s="58"/>
      <c r="J1648"/>
      <c r="K1648"/>
      <c r="L1648"/>
    </row>
    <row r="1649" spans="4:12" x14ac:dyDescent="0.2">
      <c r="D1649" s="58"/>
      <c r="J1649"/>
      <c r="K1649"/>
      <c r="L1649"/>
    </row>
    <row r="1650" spans="4:12" x14ac:dyDescent="0.2">
      <c r="D1650" s="58"/>
      <c r="J1650"/>
      <c r="K1650"/>
      <c r="L1650"/>
    </row>
    <row r="1651" spans="4:12" x14ac:dyDescent="0.2">
      <c r="D1651" s="58"/>
      <c r="J1651"/>
      <c r="K1651"/>
      <c r="L1651"/>
    </row>
    <row r="1652" spans="4:12" x14ac:dyDescent="0.2">
      <c r="D1652" s="58"/>
      <c r="J1652"/>
      <c r="K1652"/>
      <c r="L1652"/>
    </row>
    <row r="1653" spans="4:12" x14ac:dyDescent="0.2">
      <c r="D1653" s="58"/>
      <c r="J1653"/>
      <c r="K1653"/>
      <c r="L1653"/>
    </row>
    <row r="1654" spans="4:12" x14ac:dyDescent="0.2">
      <c r="D1654" s="58"/>
      <c r="J1654"/>
      <c r="K1654"/>
      <c r="L1654"/>
    </row>
    <row r="1655" spans="4:12" x14ac:dyDescent="0.2">
      <c r="D1655" s="58"/>
      <c r="J1655"/>
      <c r="K1655"/>
      <c r="L1655"/>
    </row>
    <row r="1656" spans="4:12" x14ac:dyDescent="0.2">
      <c r="D1656" s="58"/>
      <c r="J1656"/>
      <c r="K1656"/>
      <c r="L1656"/>
    </row>
    <row r="1657" spans="4:12" x14ac:dyDescent="0.2">
      <c r="D1657" s="58"/>
      <c r="J1657"/>
      <c r="K1657"/>
      <c r="L1657"/>
    </row>
    <row r="1658" spans="4:12" x14ac:dyDescent="0.2">
      <c r="D1658" s="58"/>
      <c r="J1658"/>
      <c r="K1658"/>
      <c r="L1658"/>
    </row>
    <row r="1659" spans="4:12" x14ac:dyDescent="0.2">
      <c r="D1659" s="58"/>
      <c r="J1659"/>
      <c r="K1659"/>
      <c r="L1659"/>
    </row>
    <row r="1660" spans="4:12" x14ac:dyDescent="0.2">
      <c r="D1660" s="58"/>
      <c r="J1660"/>
      <c r="K1660"/>
      <c r="L1660"/>
    </row>
    <row r="1661" spans="4:12" x14ac:dyDescent="0.2">
      <c r="D1661" s="58"/>
      <c r="J1661"/>
      <c r="K1661"/>
      <c r="L1661"/>
    </row>
    <row r="1662" spans="4:12" x14ac:dyDescent="0.2">
      <c r="D1662" s="58"/>
      <c r="J1662"/>
      <c r="K1662"/>
      <c r="L1662"/>
    </row>
    <row r="1663" spans="4:12" x14ac:dyDescent="0.2">
      <c r="D1663" s="58"/>
      <c r="J1663"/>
      <c r="K1663"/>
      <c r="L1663"/>
    </row>
    <row r="1664" spans="4:12" x14ac:dyDescent="0.2">
      <c r="D1664" s="58"/>
      <c r="J1664"/>
      <c r="K1664"/>
      <c r="L1664"/>
    </row>
    <row r="1665" spans="4:12" x14ac:dyDescent="0.2">
      <c r="D1665" s="58"/>
      <c r="J1665"/>
      <c r="K1665"/>
      <c r="L1665"/>
    </row>
    <row r="1666" spans="4:12" x14ac:dyDescent="0.2">
      <c r="D1666" s="58"/>
      <c r="J1666"/>
      <c r="K1666"/>
      <c r="L1666"/>
    </row>
    <row r="1667" spans="4:12" x14ac:dyDescent="0.2">
      <c r="D1667" s="58"/>
      <c r="J1667"/>
      <c r="K1667"/>
      <c r="L1667"/>
    </row>
    <row r="1668" spans="4:12" x14ac:dyDescent="0.2">
      <c r="D1668" s="58"/>
      <c r="J1668"/>
      <c r="K1668"/>
      <c r="L1668"/>
    </row>
    <row r="1669" spans="4:12" x14ac:dyDescent="0.2">
      <c r="D1669" s="58"/>
      <c r="J1669"/>
      <c r="K1669"/>
      <c r="L1669"/>
    </row>
    <row r="1670" spans="4:12" x14ac:dyDescent="0.2">
      <c r="D1670" s="58"/>
      <c r="J1670"/>
      <c r="K1670"/>
      <c r="L1670"/>
    </row>
    <row r="1671" spans="4:12" x14ac:dyDescent="0.2">
      <c r="D1671" s="58"/>
      <c r="J1671"/>
      <c r="K1671"/>
      <c r="L1671"/>
    </row>
    <row r="1672" spans="4:12" x14ac:dyDescent="0.2">
      <c r="D1672" s="58"/>
      <c r="J1672"/>
      <c r="K1672"/>
      <c r="L1672"/>
    </row>
    <row r="1673" spans="4:12" x14ac:dyDescent="0.2">
      <c r="D1673" s="58"/>
      <c r="J1673"/>
      <c r="K1673"/>
      <c r="L1673"/>
    </row>
    <row r="1674" spans="4:12" x14ac:dyDescent="0.2">
      <c r="D1674" s="58"/>
      <c r="J1674"/>
      <c r="K1674"/>
      <c r="L1674"/>
    </row>
    <row r="1675" spans="4:12" x14ac:dyDescent="0.2">
      <c r="D1675" s="58"/>
      <c r="J1675"/>
      <c r="K1675"/>
      <c r="L1675"/>
    </row>
    <row r="1676" spans="4:12" x14ac:dyDescent="0.2">
      <c r="D1676" s="58"/>
      <c r="J1676"/>
      <c r="K1676"/>
      <c r="L1676"/>
    </row>
    <row r="1677" spans="4:12" x14ac:dyDescent="0.2">
      <c r="D1677" s="58"/>
      <c r="J1677"/>
      <c r="K1677"/>
      <c r="L1677"/>
    </row>
    <row r="1678" spans="4:12" x14ac:dyDescent="0.2">
      <c r="D1678" s="58"/>
      <c r="J1678"/>
      <c r="K1678"/>
      <c r="L1678"/>
    </row>
    <row r="1679" spans="4:12" x14ac:dyDescent="0.2">
      <c r="D1679" s="58"/>
      <c r="J1679"/>
      <c r="K1679"/>
      <c r="L1679"/>
    </row>
    <row r="1680" spans="4:12" x14ac:dyDescent="0.2">
      <c r="D1680" s="58"/>
      <c r="J1680"/>
      <c r="K1680"/>
      <c r="L1680"/>
    </row>
    <row r="1681" spans="4:12" x14ac:dyDescent="0.2">
      <c r="D1681" s="58"/>
      <c r="J1681"/>
      <c r="K1681"/>
      <c r="L1681"/>
    </row>
    <row r="1682" spans="4:12" x14ac:dyDescent="0.2">
      <c r="D1682" s="58"/>
      <c r="J1682"/>
      <c r="K1682"/>
      <c r="L1682"/>
    </row>
    <row r="1683" spans="4:12" x14ac:dyDescent="0.2">
      <c r="D1683" s="58"/>
      <c r="J1683"/>
      <c r="K1683"/>
      <c r="L1683"/>
    </row>
    <row r="1684" spans="4:12" x14ac:dyDescent="0.2">
      <c r="D1684" s="58"/>
      <c r="J1684"/>
      <c r="K1684"/>
      <c r="L1684"/>
    </row>
    <row r="1685" spans="4:12" x14ac:dyDescent="0.2">
      <c r="D1685" s="58"/>
      <c r="J1685"/>
      <c r="K1685"/>
      <c r="L1685"/>
    </row>
    <row r="1686" spans="4:12" x14ac:dyDescent="0.2">
      <c r="D1686" s="58"/>
      <c r="J1686"/>
      <c r="K1686"/>
      <c r="L1686"/>
    </row>
    <row r="1687" spans="4:12" x14ac:dyDescent="0.2">
      <c r="D1687" s="58"/>
      <c r="J1687"/>
      <c r="K1687"/>
      <c r="L1687"/>
    </row>
    <row r="1688" spans="4:12" x14ac:dyDescent="0.2">
      <c r="D1688" s="58"/>
      <c r="J1688"/>
      <c r="K1688"/>
      <c r="L1688"/>
    </row>
    <row r="1689" spans="4:12" x14ac:dyDescent="0.2">
      <c r="D1689" s="58"/>
      <c r="J1689"/>
      <c r="K1689"/>
      <c r="L1689"/>
    </row>
    <row r="1690" spans="4:12" x14ac:dyDescent="0.2">
      <c r="D1690" s="58"/>
      <c r="J1690"/>
      <c r="K1690"/>
      <c r="L1690"/>
    </row>
    <row r="1691" spans="4:12" x14ac:dyDescent="0.2">
      <c r="D1691" s="58"/>
      <c r="J1691"/>
      <c r="K1691"/>
      <c r="L1691"/>
    </row>
    <row r="1692" spans="4:12" x14ac:dyDescent="0.2">
      <c r="D1692" s="58"/>
      <c r="J1692"/>
      <c r="K1692"/>
      <c r="L1692"/>
    </row>
    <row r="1693" spans="4:12" x14ac:dyDescent="0.2">
      <c r="D1693" s="58"/>
      <c r="J1693"/>
      <c r="K1693"/>
      <c r="L1693"/>
    </row>
    <row r="1694" spans="4:12" x14ac:dyDescent="0.2">
      <c r="D1694" s="58"/>
      <c r="J1694"/>
      <c r="K1694"/>
      <c r="L1694"/>
    </row>
    <row r="1695" spans="4:12" x14ac:dyDescent="0.2">
      <c r="D1695" s="58"/>
      <c r="J1695"/>
      <c r="K1695"/>
      <c r="L1695"/>
    </row>
    <row r="1696" spans="4:12" x14ac:dyDescent="0.2">
      <c r="D1696" s="58"/>
      <c r="J1696"/>
      <c r="K1696"/>
      <c r="L1696"/>
    </row>
    <row r="1697" spans="4:12" x14ac:dyDescent="0.2">
      <c r="D1697" s="58"/>
      <c r="J1697"/>
      <c r="K1697"/>
      <c r="L1697"/>
    </row>
    <row r="1698" spans="4:12" x14ac:dyDescent="0.2">
      <c r="D1698" s="58"/>
      <c r="J1698"/>
      <c r="K1698"/>
      <c r="L1698"/>
    </row>
    <row r="1699" spans="4:12" x14ac:dyDescent="0.2">
      <c r="D1699" s="58"/>
      <c r="J1699"/>
      <c r="K1699"/>
      <c r="L1699"/>
    </row>
    <row r="1700" spans="4:12" x14ac:dyDescent="0.2">
      <c r="D1700" s="58"/>
      <c r="J1700"/>
      <c r="K1700"/>
      <c r="L1700"/>
    </row>
    <row r="1701" spans="4:12" x14ac:dyDescent="0.2">
      <c r="D1701" s="58"/>
      <c r="J1701"/>
      <c r="K1701"/>
      <c r="L1701"/>
    </row>
    <row r="1702" spans="4:12" x14ac:dyDescent="0.2">
      <c r="D1702" s="58"/>
      <c r="J1702"/>
      <c r="K1702"/>
      <c r="L1702"/>
    </row>
    <row r="1703" spans="4:12" x14ac:dyDescent="0.2">
      <c r="D1703" s="58"/>
      <c r="J1703"/>
      <c r="K1703"/>
      <c r="L1703"/>
    </row>
    <row r="1704" spans="4:12" x14ac:dyDescent="0.2">
      <c r="D1704" s="58"/>
      <c r="J1704"/>
      <c r="K1704"/>
      <c r="L1704"/>
    </row>
    <row r="1705" spans="4:12" x14ac:dyDescent="0.2">
      <c r="D1705" s="58"/>
      <c r="J1705"/>
      <c r="K1705"/>
      <c r="L1705"/>
    </row>
    <row r="1706" spans="4:12" x14ac:dyDescent="0.2">
      <c r="D1706" s="58"/>
      <c r="J1706"/>
      <c r="K1706"/>
      <c r="L1706"/>
    </row>
    <row r="1707" spans="4:12" x14ac:dyDescent="0.2">
      <c r="D1707" s="58"/>
      <c r="J1707"/>
      <c r="K1707"/>
      <c r="L1707"/>
    </row>
    <row r="1708" spans="4:12" x14ac:dyDescent="0.2">
      <c r="D1708" s="58"/>
      <c r="J1708"/>
      <c r="K1708"/>
      <c r="L1708"/>
    </row>
    <row r="1709" spans="4:12" x14ac:dyDescent="0.2">
      <c r="D1709" s="58"/>
      <c r="J1709"/>
      <c r="K1709"/>
      <c r="L1709"/>
    </row>
    <row r="1710" spans="4:12" x14ac:dyDescent="0.2">
      <c r="D1710" s="58"/>
      <c r="J1710"/>
      <c r="K1710"/>
      <c r="L1710"/>
    </row>
    <row r="1711" spans="4:12" x14ac:dyDescent="0.2">
      <c r="D1711" s="58"/>
      <c r="J1711"/>
      <c r="K1711"/>
      <c r="L1711"/>
    </row>
    <row r="1712" spans="4:12" x14ac:dyDescent="0.2">
      <c r="D1712" s="58"/>
      <c r="J1712"/>
      <c r="K1712"/>
      <c r="L1712"/>
    </row>
    <row r="1713" spans="4:12" x14ac:dyDescent="0.2">
      <c r="D1713" s="58"/>
      <c r="J1713"/>
      <c r="K1713"/>
      <c r="L1713"/>
    </row>
    <row r="1714" spans="4:12" x14ac:dyDescent="0.2">
      <c r="D1714" s="58"/>
      <c r="J1714"/>
      <c r="K1714"/>
      <c r="L1714"/>
    </row>
    <row r="1715" spans="4:12" x14ac:dyDescent="0.2">
      <c r="D1715" s="58"/>
      <c r="J1715"/>
      <c r="K1715"/>
      <c r="L1715"/>
    </row>
    <row r="1716" spans="4:12" x14ac:dyDescent="0.2">
      <c r="D1716" s="58"/>
      <c r="J1716"/>
      <c r="K1716"/>
      <c r="L1716"/>
    </row>
    <row r="1717" spans="4:12" x14ac:dyDescent="0.2">
      <c r="D1717" s="58"/>
      <c r="J1717"/>
      <c r="K1717"/>
      <c r="L1717"/>
    </row>
    <row r="1718" spans="4:12" x14ac:dyDescent="0.2">
      <c r="D1718" s="58"/>
      <c r="J1718"/>
      <c r="K1718"/>
      <c r="L1718"/>
    </row>
    <row r="1719" spans="4:12" x14ac:dyDescent="0.2">
      <c r="D1719" s="58"/>
      <c r="J1719"/>
      <c r="K1719"/>
      <c r="L1719"/>
    </row>
    <row r="1720" spans="4:12" x14ac:dyDescent="0.2">
      <c r="D1720" s="58"/>
      <c r="J1720"/>
      <c r="K1720"/>
      <c r="L1720"/>
    </row>
    <row r="1721" spans="4:12" x14ac:dyDescent="0.2">
      <c r="D1721" s="58"/>
      <c r="J1721"/>
      <c r="K1721"/>
      <c r="L1721"/>
    </row>
    <row r="1722" spans="4:12" x14ac:dyDescent="0.2">
      <c r="D1722" s="58"/>
      <c r="J1722"/>
      <c r="K1722"/>
      <c r="L1722"/>
    </row>
    <row r="1723" spans="4:12" x14ac:dyDescent="0.2">
      <c r="D1723" s="58"/>
      <c r="J1723"/>
      <c r="K1723"/>
      <c r="L1723"/>
    </row>
    <row r="1724" spans="4:12" x14ac:dyDescent="0.2">
      <c r="D1724" s="58"/>
      <c r="J1724"/>
      <c r="K1724"/>
      <c r="L1724"/>
    </row>
    <row r="1725" spans="4:12" x14ac:dyDescent="0.2">
      <c r="D1725" s="58"/>
      <c r="J1725"/>
      <c r="K1725"/>
      <c r="L1725"/>
    </row>
    <row r="1726" spans="4:12" x14ac:dyDescent="0.2">
      <c r="D1726" s="58"/>
      <c r="J1726"/>
      <c r="K1726"/>
      <c r="L1726"/>
    </row>
    <row r="1727" spans="4:12" x14ac:dyDescent="0.2">
      <c r="D1727" s="58"/>
      <c r="J1727"/>
      <c r="K1727"/>
      <c r="L1727"/>
    </row>
    <row r="1728" spans="4:12" x14ac:dyDescent="0.2">
      <c r="D1728" s="58"/>
      <c r="J1728"/>
      <c r="K1728"/>
      <c r="L1728"/>
    </row>
    <row r="1729" spans="4:12" x14ac:dyDescent="0.2">
      <c r="D1729" s="58"/>
      <c r="J1729"/>
      <c r="K1729"/>
      <c r="L1729"/>
    </row>
    <row r="1730" spans="4:12" x14ac:dyDescent="0.2">
      <c r="D1730" s="58"/>
      <c r="J1730"/>
      <c r="K1730"/>
      <c r="L1730"/>
    </row>
    <row r="1731" spans="4:12" x14ac:dyDescent="0.2">
      <c r="D1731" s="58"/>
      <c r="J1731"/>
      <c r="K1731"/>
      <c r="L1731"/>
    </row>
    <row r="1732" spans="4:12" x14ac:dyDescent="0.2">
      <c r="D1732" s="58"/>
      <c r="J1732"/>
      <c r="K1732"/>
      <c r="L1732"/>
    </row>
    <row r="1733" spans="4:12" x14ac:dyDescent="0.2">
      <c r="D1733" s="58"/>
      <c r="J1733"/>
      <c r="K1733"/>
      <c r="L1733"/>
    </row>
    <row r="1734" spans="4:12" x14ac:dyDescent="0.2">
      <c r="D1734" s="58"/>
      <c r="J1734"/>
      <c r="K1734"/>
      <c r="L1734"/>
    </row>
    <row r="1735" spans="4:12" x14ac:dyDescent="0.2">
      <c r="D1735" s="58"/>
      <c r="J1735"/>
      <c r="K1735"/>
      <c r="L1735"/>
    </row>
    <row r="1736" spans="4:12" x14ac:dyDescent="0.2">
      <c r="D1736" s="58"/>
      <c r="J1736"/>
      <c r="K1736"/>
      <c r="L1736"/>
    </row>
    <row r="1737" spans="4:12" x14ac:dyDescent="0.2">
      <c r="D1737" s="58"/>
      <c r="J1737"/>
      <c r="K1737"/>
      <c r="L1737"/>
    </row>
    <row r="1738" spans="4:12" x14ac:dyDescent="0.2">
      <c r="D1738" s="58"/>
      <c r="J1738"/>
      <c r="K1738"/>
      <c r="L1738"/>
    </row>
    <row r="1739" spans="4:12" x14ac:dyDescent="0.2">
      <c r="D1739" s="58"/>
      <c r="J1739"/>
      <c r="K1739"/>
      <c r="L1739"/>
    </row>
    <row r="1740" spans="4:12" x14ac:dyDescent="0.2">
      <c r="D1740" s="58"/>
      <c r="J1740"/>
      <c r="K1740"/>
      <c r="L1740"/>
    </row>
    <row r="1741" spans="4:12" x14ac:dyDescent="0.2">
      <c r="D1741" s="58"/>
      <c r="J1741"/>
      <c r="K1741"/>
      <c r="L1741"/>
    </row>
    <row r="1742" spans="4:12" x14ac:dyDescent="0.2">
      <c r="D1742" s="58"/>
      <c r="J1742"/>
      <c r="K1742"/>
      <c r="L1742"/>
    </row>
    <row r="1743" spans="4:12" x14ac:dyDescent="0.2">
      <c r="D1743" s="58"/>
      <c r="J1743"/>
      <c r="K1743"/>
      <c r="L1743"/>
    </row>
    <row r="1744" spans="4:12" x14ac:dyDescent="0.2">
      <c r="D1744" s="58"/>
      <c r="J1744"/>
      <c r="K1744"/>
      <c r="L1744"/>
    </row>
    <row r="1745" spans="4:12" x14ac:dyDescent="0.2">
      <c r="D1745" s="58"/>
      <c r="J1745"/>
      <c r="K1745"/>
      <c r="L1745"/>
    </row>
    <row r="1746" spans="4:12" x14ac:dyDescent="0.2">
      <c r="D1746" s="58"/>
      <c r="J1746"/>
      <c r="K1746"/>
      <c r="L1746"/>
    </row>
    <row r="1747" spans="4:12" x14ac:dyDescent="0.2">
      <c r="D1747" s="58"/>
      <c r="J1747"/>
      <c r="K1747"/>
      <c r="L1747"/>
    </row>
    <row r="1748" spans="4:12" x14ac:dyDescent="0.2">
      <c r="D1748" s="58"/>
      <c r="J1748"/>
      <c r="K1748"/>
      <c r="L1748"/>
    </row>
    <row r="1749" spans="4:12" x14ac:dyDescent="0.2">
      <c r="D1749" s="58"/>
      <c r="J1749"/>
      <c r="K1749"/>
      <c r="L1749"/>
    </row>
    <row r="1750" spans="4:12" x14ac:dyDescent="0.2">
      <c r="D1750" s="58"/>
      <c r="J1750"/>
      <c r="K1750"/>
      <c r="L1750"/>
    </row>
    <row r="1751" spans="4:12" x14ac:dyDescent="0.2">
      <c r="D1751" s="58"/>
      <c r="J1751"/>
      <c r="K1751"/>
      <c r="L1751"/>
    </row>
    <row r="1752" spans="4:12" x14ac:dyDescent="0.2">
      <c r="D1752" s="58"/>
      <c r="J1752"/>
      <c r="K1752"/>
      <c r="L1752"/>
    </row>
    <row r="1753" spans="4:12" x14ac:dyDescent="0.2">
      <c r="D1753" s="58"/>
      <c r="J1753"/>
      <c r="K1753"/>
      <c r="L1753"/>
    </row>
    <row r="1754" spans="4:12" x14ac:dyDescent="0.2">
      <c r="D1754" s="58"/>
      <c r="J1754"/>
      <c r="K1754"/>
      <c r="L1754"/>
    </row>
    <row r="1755" spans="4:12" x14ac:dyDescent="0.2">
      <c r="D1755" s="58"/>
      <c r="J1755"/>
      <c r="K1755"/>
      <c r="L1755"/>
    </row>
    <row r="1756" spans="4:12" x14ac:dyDescent="0.2">
      <c r="D1756" s="58"/>
      <c r="J1756"/>
      <c r="K1756"/>
      <c r="L1756"/>
    </row>
    <row r="1757" spans="4:12" x14ac:dyDescent="0.2">
      <c r="D1757" s="58"/>
      <c r="J1757"/>
      <c r="K1757"/>
      <c r="L1757"/>
    </row>
    <row r="1758" spans="4:12" x14ac:dyDescent="0.2">
      <c r="D1758" s="58"/>
      <c r="J1758"/>
      <c r="K1758"/>
      <c r="L1758"/>
    </row>
    <row r="1759" spans="4:12" x14ac:dyDescent="0.2">
      <c r="D1759" s="58"/>
      <c r="J1759"/>
      <c r="K1759"/>
      <c r="L1759"/>
    </row>
    <row r="1760" spans="4:12" x14ac:dyDescent="0.2">
      <c r="D1760" s="58"/>
      <c r="J1760"/>
      <c r="K1760"/>
      <c r="L1760"/>
    </row>
    <row r="1761" spans="4:12" x14ac:dyDescent="0.2">
      <c r="D1761" s="58"/>
      <c r="J1761"/>
      <c r="K1761"/>
      <c r="L1761"/>
    </row>
    <row r="1762" spans="4:12" x14ac:dyDescent="0.2">
      <c r="D1762" s="58"/>
      <c r="J1762"/>
      <c r="K1762"/>
      <c r="L1762"/>
    </row>
    <row r="1763" spans="4:12" x14ac:dyDescent="0.2">
      <c r="D1763" s="58"/>
      <c r="J1763"/>
      <c r="K1763"/>
      <c r="L1763"/>
    </row>
    <row r="1764" spans="4:12" x14ac:dyDescent="0.2">
      <c r="D1764" s="58"/>
      <c r="J1764"/>
      <c r="K1764"/>
      <c r="L1764"/>
    </row>
    <row r="1765" spans="4:12" x14ac:dyDescent="0.2">
      <c r="D1765" s="58"/>
      <c r="J1765"/>
      <c r="K1765"/>
      <c r="L1765"/>
    </row>
    <row r="1766" spans="4:12" x14ac:dyDescent="0.2">
      <c r="D1766" s="58"/>
      <c r="J1766"/>
      <c r="K1766"/>
      <c r="L1766"/>
    </row>
    <row r="1767" spans="4:12" x14ac:dyDescent="0.2">
      <c r="D1767" s="58"/>
      <c r="J1767"/>
      <c r="K1767"/>
      <c r="L1767"/>
    </row>
    <row r="1768" spans="4:12" x14ac:dyDescent="0.2">
      <c r="D1768" s="58"/>
      <c r="J1768"/>
      <c r="K1768"/>
      <c r="L1768"/>
    </row>
    <row r="1769" spans="4:12" x14ac:dyDescent="0.2">
      <c r="D1769" s="58"/>
      <c r="J1769"/>
      <c r="K1769"/>
      <c r="L1769"/>
    </row>
    <row r="1770" spans="4:12" x14ac:dyDescent="0.2">
      <c r="D1770" s="58"/>
      <c r="J1770"/>
      <c r="K1770"/>
      <c r="L1770"/>
    </row>
    <row r="1771" spans="4:12" x14ac:dyDescent="0.2">
      <c r="D1771" s="58"/>
      <c r="J1771"/>
      <c r="K1771"/>
      <c r="L1771"/>
    </row>
    <row r="1772" spans="4:12" x14ac:dyDescent="0.2">
      <c r="D1772" s="58"/>
      <c r="J1772"/>
      <c r="K1772"/>
      <c r="L1772"/>
    </row>
    <row r="1773" spans="4:12" x14ac:dyDescent="0.2">
      <c r="D1773" s="58"/>
      <c r="J1773"/>
      <c r="K1773"/>
      <c r="L1773"/>
    </row>
    <row r="1774" spans="4:12" x14ac:dyDescent="0.2">
      <c r="D1774" s="58"/>
      <c r="J1774"/>
      <c r="K1774"/>
      <c r="L1774"/>
    </row>
    <row r="1775" spans="4:12" x14ac:dyDescent="0.2">
      <c r="D1775" s="58"/>
      <c r="J1775"/>
      <c r="K1775"/>
      <c r="L1775"/>
    </row>
    <row r="1776" spans="4:12" x14ac:dyDescent="0.2">
      <c r="D1776" s="58"/>
      <c r="J1776"/>
      <c r="K1776"/>
      <c r="L1776"/>
    </row>
    <row r="1777" spans="4:12" x14ac:dyDescent="0.2">
      <c r="D1777" s="58"/>
      <c r="J1777"/>
      <c r="K1777"/>
      <c r="L1777"/>
    </row>
    <row r="1778" spans="4:12" x14ac:dyDescent="0.2">
      <c r="D1778" s="58"/>
      <c r="J1778"/>
      <c r="K1778"/>
      <c r="L1778"/>
    </row>
    <row r="1779" spans="4:12" x14ac:dyDescent="0.2">
      <c r="D1779" s="58"/>
      <c r="J1779"/>
      <c r="K1779"/>
      <c r="L1779"/>
    </row>
    <row r="1780" spans="4:12" x14ac:dyDescent="0.2">
      <c r="D1780" s="58"/>
      <c r="J1780"/>
      <c r="K1780"/>
      <c r="L1780"/>
    </row>
    <row r="1781" spans="4:12" x14ac:dyDescent="0.2">
      <c r="D1781" s="58"/>
      <c r="J1781"/>
      <c r="K1781"/>
      <c r="L1781"/>
    </row>
    <row r="1782" spans="4:12" x14ac:dyDescent="0.2">
      <c r="D1782" s="58"/>
      <c r="J1782"/>
      <c r="K1782"/>
      <c r="L1782"/>
    </row>
    <row r="1783" spans="4:12" x14ac:dyDescent="0.2">
      <c r="D1783" s="58"/>
      <c r="J1783"/>
      <c r="K1783"/>
      <c r="L1783"/>
    </row>
    <row r="1784" spans="4:12" x14ac:dyDescent="0.2">
      <c r="D1784" s="58"/>
      <c r="J1784"/>
      <c r="K1784"/>
      <c r="L1784"/>
    </row>
    <row r="1785" spans="4:12" x14ac:dyDescent="0.2">
      <c r="D1785" s="58"/>
      <c r="J1785"/>
      <c r="K1785"/>
      <c r="L1785"/>
    </row>
    <row r="1786" spans="4:12" x14ac:dyDescent="0.2">
      <c r="D1786" s="58"/>
      <c r="J1786"/>
      <c r="K1786"/>
      <c r="L1786"/>
    </row>
    <row r="1787" spans="4:12" x14ac:dyDescent="0.2">
      <c r="D1787" s="58"/>
      <c r="J1787"/>
      <c r="K1787"/>
      <c r="L1787"/>
    </row>
    <row r="1788" spans="4:12" x14ac:dyDescent="0.2">
      <c r="D1788" s="58"/>
      <c r="J1788"/>
      <c r="K1788"/>
      <c r="L1788"/>
    </row>
    <row r="1789" spans="4:12" x14ac:dyDescent="0.2">
      <c r="D1789" s="58"/>
      <c r="J1789"/>
      <c r="K1789"/>
      <c r="L1789"/>
    </row>
    <row r="1790" spans="4:12" x14ac:dyDescent="0.2">
      <c r="D1790" s="58"/>
      <c r="J1790"/>
      <c r="K1790"/>
      <c r="L1790"/>
    </row>
    <row r="1791" spans="4:12" x14ac:dyDescent="0.2">
      <c r="D1791" s="58"/>
      <c r="J1791"/>
      <c r="K1791"/>
      <c r="L1791"/>
    </row>
    <row r="1792" spans="4:12" x14ac:dyDescent="0.2">
      <c r="D1792" s="58"/>
      <c r="J1792"/>
      <c r="K1792"/>
      <c r="L1792"/>
    </row>
    <row r="1793" spans="4:12" x14ac:dyDescent="0.2">
      <c r="D1793" s="58"/>
      <c r="J1793"/>
      <c r="K1793"/>
      <c r="L1793"/>
    </row>
    <row r="1794" spans="4:12" x14ac:dyDescent="0.2">
      <c r="D1794" s="58"/>
      <c r="J1794"/>
      <c r="K1794"/>
      <c r="L1794"/>
    </row>
    <row r="1795" spans="4:12" x14ac:dyDescent="0.2">
      <c r="D1795" s="58"/>
      <c r="J1795"/>
      <c r="K1795"/>
      <c r="L1795"/>
    </row>
    <row r="1796" spans="4:12" x14ac:dyDescent="0.2">
      <c r="D1796" s="58"/>
      <c r="J1796"/>
      <c r="K1796"/>
      <c r="L1796"/>
    </row>
    <row r="1797" spans="4:12" x14ac:dyDescent="0.2">
      <c r="D1797" s="58"/>
      <c r="J1797"/>
      <c r="K1797"/>
      <c r="L1797"/>
    </row>
    <row r="1798" spans="4:12" x14ac:dyDescent="0.2">
      <c r="D1798" s="58"/>
      <c r="J1798"/>
      <c r="K1798"/>
      <c r="L1798"/>
    </row>
    <row r="1799" spans="4:12" x14ac:dyDescent="0.2">
      <c r="D1799" s="58"/>
      <c r="J1799"/>
      <c r="K1799"/>
      <c r="L1799"/>
    </row>
    <row r="1800" spans="4:12" x14ac:dyDescent="0.2">
      <c r="D1800" s="58"/>
      <c r="J1800"/>
      <c r="K1800"/>
      <c r="L1800"/>
    </row>
    <row r="1801" spans="4:12" x14ac:dyDescent="0.2">
      <c r="D1801" s="58"/>
      <c r="J1801"/>
      <c r="K1801"/>
      <c r="L1801"/>
    </row>
    <row r="1802" spans="4:12" x14ac:dyDescent="0.2">
      <c r="D1802" s="58"/>
      <c r="J1802"/>
      <c r="K1802"/>
      <c r="L1802"/>
    </row>
    <row r="1803" spans="4:12" x14ac:dyDescent="0.2">
      <c r="D1803" s="58"/>
      <c r="J1803"/>
      <c r="K1803"/>
      <c r="L1803"/>
    </row>
    <row r="1804" spans="4:12" x14ac:dyDescent="0.2">
      <c r="D1804" s="58"/>
      <c r="J1804"/>
      <c r="K1804"/>
      <c r="L1804"/>
    </row>
    <row r="1805" spans="4:12" x14ac:dyDescent="0.2">
      <c r="D1805" s="58"/>
      <c r="J1805"/>
      <c r="K1805"/>
      <c r="L1805"/>
    </row>
    <row r="1806" spans="4:12" x14ac:dyDescent="0.2">
      <c r="D1806" s="58"/>
      <c r="J1806"/>
      <c r="K1806"/>
      <c r="L1806"/>
    </row>
    <row r="1807" spans="4:12" x14ac:dyDescent="0.2">
      <c r="D1807" s="58"/>
      <c r="J1807"/>
      <c r="K1807"/>
      <c r="L1807"/>
    </row>
    <row r="1808" spans="4:12" x14ac:dyDescent="0.2">
      <c r="D1808" s="58"/>
      <c r="J1808"/>
      <c r="K1808"/>
      <c r="L1808"/>
    </row>
    <row r="1809" spans="4:12" x14ac:dyDescent="0.2">
      <c r="D1809" s="58"/>
      <c r="J1809"/>
      <c r="K1809"/>
      <c r="L1809"/>
    </row>
    <row r="1810" spans="4:12" x14ac:dyDescent="0.2">
      <c r="D1810" s="58"/>
      <c r="J1810"/>
      <c r="K1810"/>
      <c r="L1810"/>
    </row>
    <row r="1811" spans="4:12" x14ac:dyDescent="0.2">
      <c r="D1811" s="58"/>
      <c r="J1811"/>
      <c r="K1811"/>
      <c r="L1811"/>
    </row>
    <row r="1812" spans="4:12" x14ac:dyDescent="0.2">
      <c r="D1812" s="58"/>
      <c r="J1812"/>
      <c r="K1812"/>
      <c r="L1812"/>
    </row>
    <row r="1813" spans="4:12" x14ac:dyDescent="0.2">
      <c r="D1813" s="58"/>
      <c r="J1813"/>
      <c r="K1813"/>
      <c r="L1813"/>
    </row>
    <row r="1814" spans="4:12" x14ac:dyDescent="0.2">
      <c r="D1814" s="58"/>
      <c r="J1814"/>
      <c r="K1814"/>
      <c r="L1814"/>
    </row>
    <row r="1815" spans="4:12" x14ac:dyDescent="0.2">
      <c r="D1815" s="58"/>
      <c r="J1815"/>
      <c r="K1815"/>
      <c r="L1815"/>
    </row>
    <row r="1816" spans="4:12" x14ac:dyDescent="0.2">
      <c r="D1816" s="58"/>
      <c r="J1816"/>
      <c r="K1816"/>
      <c r="L1816"/>
    </row>
    <row r="1817" spans="4:12" x14ac:dyDescent="0.2">
      <c r="D1817" s="58"/>
      <c r="J1817"/>
      <c r="K1817"/>
      <c r="L1817"/>
    </row>
    <row r="1818" spans="4:12" x14ac:dyDescent="0.2">
      <c r="D1818" s="58"/>
      <c r="J1818"/>
      <c r="K1818"/>
      <c r="L1818"/>
    </row>
    <row r="1819" spans="4:12" x14ac:dyDescent="0.2">
      <c r="D1819" s="58"/>
      <c r="J1819"/>
      <c r="K1819"/>
      <c r="L1819"/>
    </row>
    <row r="1820" spans="4:12" x14ac:dyDescent="0.2">
      <c r="D1820" s="58"/>
      <c r="J1820"/>
      <c r="K1820"/>
      <c r="L1820"/>
    </row>
    <row r="1821" spans="4:12" x14ac:dyDescent="0.2">
      <c r="D1821" s="58"/>
      <c r="J1821"/>
      <c r="K1821"/>
      <c r="L1821"/>
    </row>
    <row r="1822" spans="4:12" x14ac:dyDescent="0.2">
      <c r="D1822" s="58"/>
      <c r="J1822"/>
      <c r="K1822"/>
      <c r="L1822"/>
    </row>
    <row r="1823" spans="4:12" x14ac:dyDescent="0.2">
      <c r="D1823" s="58"/>
      <c r="J1823"/>
      <c r="K1823"/>
      <c r="L1823"/>
    </row>
    <row r="1824" spans="4:12" x14ac:dyDescent="0.2">
      <c r="D1824" s="58"/>
      <c r="J1824"/>
      <c r="K1824"/>
      <c r="L1824"/>
    </row>
    <row r="1825" spans="4:12" x14ac:dyDescent="0.2">
      <c r="D1825" s="58"/>
      <c r="J1825"/>
      <c r="K1825"/>
      <c r="L1825"/>
    </row>
    <row r="1826" spans="4:12" x14ac:dyDescent="0.2">
      <c r="D1826" s="58"/>
      <c r="J1826"/>
      <c r="K1826"/>
      <c r="L1826"/>
    </row>
    <row r="1827" spans="4:12" x14ac:dyDescent="0.2">
      <c r="D1827" s="58"/>
      <c r="J1827"/>
      <c r="K1827"/>
      <c r="L1827"/>
    </row>
    <row r="1828" spans="4:12" x14ac:dyDescent="0.2">
      <c r="D1828" s="58"/>
      <c r="J1828"/>
      <c r="K1828"/>
      <c r="L1828"/>
    </row>
    <row r="1829" spans="4:12" x14ac:dyDescent="0.2">
      <c r="D1829" s="58"/>
      <c r="J1829"/>
      <c r="K1829"/>
      <c r="L1829"/>
    </row>
    <row r="1830" spans="4:12" x14ac:dyDescent="0.2">
      <c r="D1830" s="58"/>
      <c r="J1830"/>
      <c r="K1830"/>
      <c r="L1830"/>
    </row>
    <row r="1831" spans="4:12" x14ac:dyDescent="0.2">
      <c r="D1831" s="58"/>
      <c r="J1831"/>
      <c r="K1831"/>
      <c r="L1831"/>
    </row>
    <row r="1832" spans="4:12" x14ac:dyDescent="0.2">
      <c r="D1832" s="58"/>
      <c r="J1832"/>
      <c r="K1832"/>
      <c r="L1832"/>
    </row>
    <row r="1833" spans="4:12" x14ac:dyDescent="0.2">
      <c r="D1833" s="58"/>
      <c r="J1833"/>
      <c r="K1833"/>
      <c r="L1833"/>
    </row>
    <row r="1834" spans="4:12" x14ac:dyDescent="0.2">
      <c r="D1834" s="58"/>
      <c r="J1834"/>
      <c r="K1834"/>
      <c r="L1834"/>
    </row>
    <row r="1835" spans="4:12" x14ac:dyDescent="0.2">
      <c r="D1835" s="58"/>
      <c r="J1835"/>
      <c r="K1835"/>
      <c r="L1835"/>
    </row>
    <row r="1836" spans="4:12" x14ac:dyDescent="0.2">
      <c r="D1836" s="58"/>
      <c r="J1836"/>
      <c r="K1836"/>
      <c r="L1836"/>
    </row>
    <row r="1837" spans="4:12" x14ac:dyDescent="0.2">
      <c r="D1837" s="58"/>
      <c r="J1837"/>
      <c r="K1837"/>
      <c r="L1837"/>
    </row>
    <row r="1838" spans="4:12" x14ac:dyDescent="0.2">
      <c r="D1838" s="58"/>
      <c r="J1838"/>
      <c r="K1838"/>
      <c r="L1838"/>
    </row>
    <row r="1839" spans="4:12" x14ac:dyDescent="0.2">
      <c r="D1839" s="58"/>
      <c r="J1839"/>
      <c r="K1839"/>
      <c r="L1839"/>
    </row>
    <row r="1840" spans="4:12" x14ac:dyDescent="0.2">
      <c r="D1840" s="58"/>
      <c r="J1840"/>
      <c r="K1840"/>
      <c r="L1840"/>
    </row>
    <row r="1841" spans="4:12" x14ac:dyDescent="0.2">
      <c r="D1841" s="58"/>
      <c r="J1841"/>
      <c r="K1841"/>
      <c r="L1841"/>
    </row>
    <row r="1842" spans="4:12" x14ac:dyDescent="0.2">
      <c r="D1842" s="58"/>
      <c r="J1842"/>
      <c r="K1842"/>
      <c r="L1842"/>
    </row>
    <row r="1843" spans="4:12" x14ac:dyDescent="0.2">
      <c r="D1843" s="58"/>
      <c r="J1843"/>
      <c r="K1843"/>
      <c r="L1843"/>
    </row>
    <row r="1844" spans="4:12" x14ac:dyDescent="0.2">
      <c r="D1844" s="58"/>
      <c r="J1844"/>
      <c r="K1844"/>
      <c r="L1844"/>
    </row>
    <row r="1845" spans="4:12" x14ac:dyDescent="0.2">
      <c r="D1845" s="58"/>
      <c r="J1845"/>
      <c r="K1845"/>
      <c r="L1845"/>
    </row>
    <row r="1846" spans="4:12" x14ac:dyDescent="0.2">
      <c r="D1846" s="58"/>
      <c r="J1846"/>
      <c r="K1846"/>
      <c r="L1846"/>
    </row>
    <row r="1847" spans="4:12" x14ac:dyDescent="0.2">
      <c r="D1847" s="58"/>
      <c r="J1847"/>
      <c r="K1847"/>
      <c r="L1847"/>
    </row>
    <row r="1848" spans="4:12" x14ac:dyDescent="0.2">
      <c r="D1848" s="58"/>
      <c r="J1848"/>
      <c r="K1848"/>
      <c r="L1848"/>
    </row>
    <row r="1849" spans="4:12" x14ac:dyDescent="0.2">
      <c r="D1849" s="58"/>
      <c r="J1849"/>
      <c r="K1849"/>
      <c r="L1849"/>
    </row>
    <row r="1850" spans="4:12" x14ac:dyDescent="0.2">
      <c r="D1850" s="58"/>
      <c r="J1850"/>
      <c r="K1850"/>
      <c r="L1850"/>
    </row>
    <row r="1851" spans="4:12" x14ac:dyDescent="0.2">
      <c r="D1851" s="58"/>
      <c r="J1851"/>
      <c r="K1851"/>
      <c r="L1851"/>
    </row>
    <row r="1852" spans="4:12" x14ac:dyDescent="0.2">
      <c r="D1852" s="58"/>
      <c r="J1852"/>
      <c r="K1852"/>
      <c r="L1852"/>
    </row>
    <row r="1853" spans="4:12" x14ac:dyDescent="0.2">
      <c r="D1853" s="58"/>
      <c r="J1853"/>
      <c r="K1853"/>
      <c r="L1853"/>
    </row>
    <row r="1854" spans="4:12" x14ac:dyDescent="0.2">
      <c r="D1854" s="58"/>
      <c r="J1854"/>
      <c r="K1854"/>
      <c r="L1854"/>
    </row>
    <row r="1855" spans="4:12" x14ac:dyDescent="0.2">
      <c r="D1855" s="58"/>
      <c r="J1855"/>
      <c r="K1855"/>
      <c r="L1855"/>
    </row>
    <row r="1856" spans="4:12" x14ac:dyDescent="0.2">
      <c r="D1856" s="58"/>
      <c r="J1856"/>
      <c r="K1856"/>
      <c r="L1856"/>
    </row>
    <row r="1857" spans="4:12" x14ac:dyDescent="0.2">
      <c r="D1857" s="58"/>
      <c r="J1857"/>
      <c r="K1857"/>
      <c r="L1857"/>
    </row>
    <row r="1858" spans="4:12" x14ac:dyDescent="0.2">
      <c r="D1858" s="58"/>
      <c r="J1858"/>
      <c r="K1858"/>
      <c r="L1858"/>
    </row>
    <row r="1859" spans="4:12" x14ac:dyDescent="0.2">
      <c r="D1859" s="58"/>
      <c r="J1859"/>
      <c r="K1859"/>
      <c r="L1859"/>
    </row>
    <row r="1860" spans="4:12" x14ac:dyDescent="0.2">
      <c r="D1860" s="58"/>
      <c r="J1860"/>
      <c r="K1860"/>
      <c r="L1860"/>
    </row>
    <row r="1861" spans="4:12" x14ac:dyDescent="0.2">
      <c r="D1861" s="58"/>
      <c r="J1861"/>
      <c r="K1861"/>
      <c r="L1861"/>
    </row>
    <row r="1862" spans="4:12" x14ac:dyDescent="0.2">
      <c r="D1862" s="58"/>
      <c r="J1862"/>
      <c r="K1862"/>
      <c r="L1862"/>
    </row>
    <row r="1863" spans="4:12" x14ac:dyDescent="0.2">
      <c r="D1863" s="58"/>
      <c r="J1863"/>
      <c r="K1863"/>
      <c r="L1863"/>
    </row>
    <row r="1864" spans="4:12" x14ac:dyDescent="0.2">
      <c r="D1864" s="58"/>
      <c r="J1864"/>
      <c r="K1864"/>
      <c r="L1864"/>
    </row>
    <row r="1865" spans="4:12" x14ac:dyDescent="0.2">
      <c r="D1865" s="58"/>
      <c r="J1865"/>
      <c r="K1865"/>
      <c r="L1865"/>
    </row>
    <row r="1866" spans="4:12" x14ac:dyDescent="0.2">
      <c r="D1866" s="58"/>
      <c r="J1866"/>
      <c r="K1866"/>
      <c r="L1866"/>
    </row>
    <row r="1867" spans="4:12" x14ac:dyDescent="0.2">
      <c r="D1867" s="58"/>
      <c r="J1867"/>
      <c r="K1867"/>
      <c r="L1867"/>
    </row>
    <row r="1868" spans="4:12" x14ac:dyDescent="0.2">
      <c r="D1868" s="58"/>
      <c r="J1868"/>
      <c r="K1868"/>
      <c r="L1868"/>
    </row>
    <row r="1869" spans="4:12" x14ac:dyDescent="0.2">
      <c r="D1869" s="58"/>
      <c r="J1869"/>
      <c r="K1869"/>
      <c r="L1869"/>
    </row>
    <row r="1870" spans="4:12" x14ac:dyDescent="0.2">
      <c r="D1870" s="58"/>
      <c r="J1870"/>
      <c r="K1870"/>
      <c r="L1870"/>
    </row>
    <row r="1871" spans="4:12" x14ac:dyDescent="0.2">
      <c r="D1871" s="58"/>
      <c r="J1871"/>
      <c r="K1871"/>
      <c r="L1871"/>
    </row>
    <row r="1872" spans="4:12" x14ac:dyDescent="0.2">
      <c r="D1872" s="58"/>
      <c r="J1872"/>
      <c r="K1872"/>
      <c r="L1872"/>
    </row>
    <row r="1873" spans="4:12" x14ac:dyDescent="0.2">
      <c r="D1873" s="58"/>
      <c r="J1873"/>
      <c r="K1873"/>
      <c r="L1873"/>
    </row>
    <row r="1874" spans="4:12" x14ac:dyDescent="0.2">
      <c r="D1874" s="58"/>
      <c r="J1874"/>
      <c r="K1874"/>
      <c r="L1874"/>
    </row>
    <row r="1875" spans="4:12" x14ac:dyDescent="0.2">
      <c r="D1875" s="58"/>
      <c r="J1875"/>
      <c r="K1875"/>
      <c r="L1875"/>
    </row>
    <row r="1876" spans="4:12" x14ac:dyDescent="0.2">
      <c r="D1876" s="58"/>
      <c r="J1876"/>
      <c r="K1876"/>
      <c r="L1876"/>
    </row>
    <row r="1877" spans="4:12" x14ac:dyDescent="0.2">
      <c r="D1877" s="58"/>
      <c r="J1877"/>
      <c r="K1877"/>
      <c r="L1877"/>
    </row>
    <row r="1878" spans="4:12" x14ac:dyDescent="0.2">
      <c r="D1878" s="58"/>
      <c r="J1878"/>
      <c r="K1878"/>
      <c r="L1878"/>
    </row>
    <row r="1879" spans="4:12" x14ac:dyDescent="0.2">
      <c r="D1879" s="58"/>
      <c r="J1879"/>
      <c r="K1879"/>
      <c r="L1879"/>
    </row>
    <row r="1880" spans="4:12" x14ac:dyDescent="0.2">
      <c r="D1880" s="58"/>
      <c r="J1880"/>
      <c r="K1880"/>
      <c r="L1880"/>
    </row>
    <row r="1881" spans="4:12" x14ac:dyDescent="0.2">
      <c r="D1881" s="58"/>
      <c r="J1881"/>
      <c r="K1881"/>
      <c r="L1881"/>
    </row>
    <row r="1882" spans="4:12" x14ac:dyDescent="0.2">
      <c r="D1882" s="58"/>
      <c r="J1882"/>
      <c r="K1882"/>
      <c r="L1882"/>
    </row>
    <row r="1883" spans="4:12" x14ac:dyDescent="0.2">
      <c r="D1883" s="58"/>
      <c r="J1883"/>
      <c r="K1883"/>
      <c r="L1883"/>
    </row>
    <row r="1884" spans="4:12" x14ac:dyDescent="0.2">
      <c r="D1884" s="58"/>
      <c r="J1884"/>
      <c r="K1884"/>
      <c r="L1884"/>
    </row>
    <row r="1885" spans="4:12" x14ac:dyDescent="0.2">
      <c r="D1885" s="58"/>
      <c r="J1885"/>
      <c r="K1885"/>
      <c r="L1885"/>
    </row>
    <row r="1886" spans="4:12" x14ac:dyDescent="0.2">
      <c r="D1886" s="58"/>
      <c r="J1886"/>
      <c r="K1886"/>
      <c r="L1886"/>
    </row>
    <row r="1887" spans="4:12" x14ac:dyDescent="0.2">
      <c r="D1887" s="58"/>
      <c r="J1887"/>
      <c r="K1887"/>
      <c r="L1887"/>
    </row>
    <row r="1888" spans="4:12" x14ac:dyDescent="0.2">
      <c r="D1888" s="58"/>
      <c r="J1888"/>
      <c r="K1888"/>
      <c r="L1888"/>
    </row>
    <row r="1889" spans="4:12" x14ac:dyDescent="0.2">
      <c r="D1889" s="58"/>
      <c r="J1889"/>
      <c r="K1889"/>
      <c r="L1889"/>
    </row>
    <row r="1890" spans="4:12" x14ac:dyDescent="0.2">
      <c r="D1890" s="58"/>
      <c r="J1890"/>
      <c r="K1890"/>
      <c r="L1890"/>
    </row>
    <row r="1891" spans="4:12" x14ac:dyDescent="0.2">
      <c r="D1891" s="58"/>
      <c r="J1891"/>
      <c r="K1891"/>
      <c r="L1891"/>
    </row>
    <row r="1892" spans="4:12" x14ac:dyDescent="0.2">
      <c r="D1892" s="58"/>
      <c r="J1892"/>
      <c r="K1892"/>
      <c r="L1892"/>
    </row>
    <row r="1893" spans="4:12" x14ac:dyDescent="0.2">
      <c r="D1893" s="58"/>
      <c r="J1893"/>
      <c r="K1893"/>
      <c r="L1893"/>
    </row>
    <row r="1894" spans="4:12" x14ac:dyDescent="0.2">
      <c r="D1894" s="58"/>
      <c r="J1894"/>
      <c r="K1894"/>
      <c r="L1894"/>
    </row>
    <row r="1895" spans="4:12" x14ac:dyDescent="0.2">
      <c r="D1895" s="58"/>
      <c r="J1895"/>
      <c r="K1895"/>
      <c r="L1895"/>
    </row>
    <row r="1896" spans="4:12" x14ac:dyDescent="0.2">
      <c r="D1896" s="58"/>
      <c r="J1896"/>
      <c r="K1896"/>
      <c r="L1896"/>
    </row>
    <row r="1897" spans="4:12" x14ac:dyDescent="0.2">
      <c r="D1897" s="58"/>
      <c r="J1897"/>
      <c r="K1897"/>
      <c r="L1897"/>
    </row>
    <row r="1898" spans="4:12" x14ac:dyDescent="0.2">
      <c r="D1898" s="58"/>
      <c r="J1898"/>
      <c r="K1898"/>
      <c r="L1898"/>
    </row>
    <row r="1899" spans="4:12" x14ac:dyDescent="0.2">
      <c r="D1899" s="58"/>
      <c r="J1899"/>
      <c r="K1899"/>
      <c r="L1899"/>
    </row>
    <row r="1900" spans="4:12" x14ac:dyDescent="0.2">
      <c r="D1900" s="58"/>
      <c r="J1900"/>
      <c r="K1900"/>
      <c r="L1900"/>
    </row>
    <row r="1901" spans="4:12" x14ac:dyDescent="0.2">
      <c r="D1901" s="58"/>
      <c r="J1901"/>
      <c r="K1901"/>
      <c r="L1901"/>
    </row>
    <row r="1902" spans="4:12" x14ac:dyDescent="0.2">
      <c r="D1902" s="58"/>
      <c r="J1902"/>
      <c r="K1902"/>
      <c r="L1902"/>
    </row>
    <row r="1903" spans="4:12" x14ac:dyDescent="0.2">
      <c r="D1903" s="58"/>
      <c r="J1903"/>
      <c r="K1903"/>
      <c r="L1903"/>
    </row>
    <row r="1904" spans="4:12" x14ac:dyDescent="0.2">
      <c r="D1904" s="58"/>
      <c r="J1904"/>
      <c r="K1904"/>
      <c r="L1904"/>
    </row>
    <row r="1905" spans="4:12" x14ac:dyDescent="0.2">
      <c r="D1905" s="58"/>
      <c r="J1905"/>
      <c r="K1905"/>
      <c r="L1905"/>
    </row>
    <row r="1906" spans="4:12" x14ac:dyDescent="0.2">
      <c r="D1906" s="58"/>
      <c r="J1906"/>
      <c r="K1906"/>
      <c r="L1906"/>
    </row>
    <row r="1907" spans="4:12" x14ac:dyDescent="0.2">
      <c r="D1907" s="58"/>
      <c r="J1907"/>
      <c r="K1907"/>
      <c r="L1907"/>
    </row>
    <row r="1908" spans="4:12" x14ac:dyDescent="0.2">
      <c r="D1908" s="58"/>
      <c r="J1908"/>
      <c r="K1908"/>
      <c r="L1908"/>
    </row>
    <row r="1909" spans="4:12" x14ac:dyDescent="0.2">
      <c r="D1909" s="58"/>
      <c r="J1909"/>
      <c r="K1909"/>
      <c r="L1909"/>
    </row>
    <row r="1910" spans="4:12" x14ac:dyDescent="0.2">
      <c r="D1910" s="58"/>
      <c r="J1910"/>
      <c r="K1910"/>
      <c r="L1910"/>
    </row>
    <row r="1911" spans="4:12" x14ac:dyDescent="0.2">
      <c r="D1911" s="58"/>
      <c r="J1911"/>
      <c r="K1911"/>
      <c r="L1911"/>
    </row>
    <row r="1912" spans="4:12" x14ac:dyDescent="0.2">
      <c r="D1912" s="58"/>
      <c r="J1912"/>
      <c r="K1912"/>
      <c r="L1912"/>
    </row>
    <row r="1913" spans="4:12" x14ac:dyDescent="0.2">
      <c r="D1913" s="58"/>
      <c r="J1913"/>
      <c r="K1913"/>
      <c r="L1913"/>
    </row>
    <row r="1914" spans="4:12" x14ac:dyDescent="0.2">
      <c r="D1914" s="58"/>
      <c r="J1914"/>
      <c r="K1914"/>
      <c r="L1914"/>
    </row>
    <row r="1915" spans="4:12" x14ac:dyDescent="0.2">
      <c r="D1915" s="58"/>
      <c r="J1915"/>
      <c r="K1915"/>
      <c r="L1915"/>
    </row>
    <row r="1916" spans="4:12" x14ac:dyDescent="0.2">
      <c r="D1916" s="58"/>
      <c r="J1916"/>
      <c r="K1916"/>
      <c r="L1916"/>
    </row>
    <row r="1917" spans="4:12" x14ac:dyDescent="0.2">
      <c r="D1917" s="58"/>
      <c r="J1917"/>
      <c r="K1917"/>
      <c r="L1917"/>
    </row>
    <row r="1918" spans="4:12" x14ac:dyDescent="0.2">
      <c r="D1918" s="58"/>
      <c r="J1918"/>
      <c r="K1918"/>
      <c r="L1918"/>
    </row>
    <row r="1919" spans="4:12" x14ac:dyDescent="0.2">
      <c r="D1919" s="58"/>
      <c r="J1919"/>
      <c r="K1919"/>
      <c r="L1919"/>
    </row>
    <row r="1920" spans="4:12" x14ac:dyDescent="0.2">
      <c r="D1920" s="58"/>
      <c r="J1920"/>
      <c r="K1920"/>
      <c r="L1920"/>
    </row>
    <row r="1921" spans="4:12" x14ac:dyDescent="0.2">
      <c r="D1921" s="58"/>
      <c r="J1921"/>
      <c r="K1921"/>
      <c r="L1921"/>
    </row>
    <row r="1922" spans="4:12" x14ac:dyDescent="0.2">
      <c r="D1922" s="58"/>
      <c r="J1922"/>
      <c r="K1922"/>
      <c r="L1922"/>
    </row>
    <row r="1923" spans="4:12" x14ac:dyDescent="0.2">
      <c r="D1923" s="58"/>
      <c r="J1923"/>
      <c r="K1923"/>
      <c r="L1923"/>
    </row>
    <row r="1924" spans="4:12" x14ac:dyDescent="0.2">
      <c r="D1924" s="58"/>
      <c r="J1924"/>
      <c r="K1924"/>
      <c r="L1924"/>
    </row>
    <row r="1925" spans="4:12" x14ac:dyDescent="0.2">
      <c r="D1925" s="58"/>
      <c r="J1925"/>
      <c r="K1925"/>
      <c r="L1925"/>
    </row>
    <row r="1926" spans="4:12" x14ac:dyDescent="0.2">
      <c r="D1926" s="58"/>
      <c r="J1926"/>
      <c r="K1926"/>
      <c r="L1926"/>
    </row>
    <row r="1927" spans="4:12" x14ac:dyDescent="0.2">
      <c r="D1927" s="58"/>
      <c r="J1927"/>
      <c r="K1927"/>
      <c r="L1927"/>
    </row>
    <row r="1928" spans="4:12" x14ac:dyDescent="0.2">
      <c r="D1928" s="58"/>
      <c r="J1928"/>
      <c r="K1928"/>
      <c r="L1928"/>
    </row>
    <row r="1929" spans="4:12" x14ac:dyDescent="0.2">
      <c r="D1929" s="58"/>
      <c r="J1929"/>
      <c r="K1929"/>
      <c r="L1929"/>
    </row>
    <row r="1930" spans="4:12" x14ac:dyDescent="0.2">
      <c r="D1930" s="58"/>
      <c r="J1930"/>
      <c r="K1930"/>
      <c r="L1930"/>
    </row>
    <row r="1931" spans="4:12" x14ac:dyDescent="0.2">
      <c r="D1931" s="58"/>
      <c r="J1931"/>
      <c r="K1931"/>
      <c r="L1931"/>
    </row>
    <row r="1932" spans="4:12" x14ac:dyDescent="0.2">
      <c r="D1932" s="58"/>
      <c r="J1932"/>
      <c r="K1932"/>
      <c r="L1932"/>
    </row>
    <row r="1933" spans="4:12" x14ac:dyDescent="0.2">
      <c r="D1933" s="58"/>
      <c r="J1933"/>
      <c r="K1933"/>
      <c r="L1933"/>
    </row>
    <row r="1934" spans="4:12" x14ac:dyDescent="0.2">
      <c r="D1934" s="58"/>
      <c r="J1934"/>
      <c r="K1934"/>
      <c r="L1934"/>
    </row>
    <row r="1935" spans="4:12" x14ac:dyDescent="0.2">
      <c r="D1935" s="58"/>
      <c r="J1935"/>
      <c r="K1935"/>
      <c r="L1935"/>
    </row>
    <row r="1936" spans="4:12" x14ac:dyDescent="0.2">
      <c r="D1936" s="58"/>
      <c r="J1936"/>
      <c r="K1936"/>
      <c r="L1936"/>
    </row>
    <row r="1937" spans="4:12" x14ac:dyDescent="0.2">
      <c r="D1937" s="58"/>
      <c r="J1937"/>
      <c r="K1937"/>
      <c r="L1937"/>
    </row>
    <row r="1938" spans="4:12" x14ac:dyDescent="0.2">
      <c r="D1938" s="58"/>
      <c r="J1938"/>
      <c r="K1938"/>
      <c r="L1938"/>
    </row>
    <row r="1939" spans="4:12" x14ac:dyDescent="0.2">
      <c r="D1939" s="58"/>
      <c r="J1939"/>
      <c r="K1939"/>
      <c r="L1939"/>
    </row>
    <row r="1940" spans="4:12" x14ac:dyDescent="0.2">
      <c r="D1940" s="58"/>
      <c r="J1940"/>
      <c r="K1940"/>
      <c r="L1940"/>
    </row>
    <row r="1941" spans="4:12" x14ac:dyDescent="0.2">
      <c r="D1941" s="58"/>
      <c r="J1941"/>
      <c r="K1941"/>
      <c r="L1941"/>
    </row>
    <row r="1942" spans="4:12" x14ac:dyDescent="0.2">
      <c r="D1942" s="58"/>
      <c r="J1942"/>
      <c r="K1942"/>
      <c r="L1942"/>
    </row>
    <row r="1943" spans="4:12" x14ac:dyDescent="0.2">
      <c r="D1943" s="58"/>
      <c r="J1943"/>
      <c r="K1943"/>
      <c r="L1943"/>
    </row>
    <row r="1944" spans="4:12" x14ac:dyDescent="0.2">
      <c r="D1944" s="58"/>
      <c r="J1944"/>
      <c r="K1944"/>
      <c r="L1944"/>
    </row>
    <row r="1945" spans="4:12" x14ac:dyDescent="0.2">
      <c r="D1945" s="58"/>
      <c r="J1945"/>
      <c r="K1945"/>
      <c r="L1945"/>
    </row>
    <row r="1946" spans="4:12" x14ac:dyDescent="0.2">
      <c r="D1946" s="58"/>
      <c r="J1946"/>
      <c r="K1946"/>
      <c r="L1946"/>
    </row>
    <row r="1947" spans="4:12" x14ac:dyDescent="0.2">
      <c r="D1947" s="58"/>
      <c r="J1947"/>
      <c r="K1947"/>
      <c r="L1947"/>
    </row>
    <row r="1948" spans="4:12" x14ac:dyDescent="0.2">
      <c r="D1948" s="58"/>
      <c r="J1948"/>
      <c r="K1948"/>
      <c r="L1948"/>
    </row>
    <row r="1949" spans="4:12" x14ac:dyDescent="0.2">
      <c r="D1949" s="58"/>
      <c r="J1949"/>
      <c r="K1949"/>
      <c r="L1949"/>
    </row>
    <row r="1950" spans="4:12" x14ac:dyDescent="0.2">
      <c r="D1950" s="58"/>
      <c r="J1950"/>
      <c r="K1950"/>
      <c r="L1950"/>
    </row>
    <row r="1951" spans="4:12" x14ac:dyDescent="0.2">
      <c r="D1951" s="58"/>
      <c r="J1951"/>
      <c r="K1951"/>
      <c r="L1951"/>
    </row>
    <row r="1952" spans="4:12" x14ac:dyDescent="0.2">
      <c r="D1952" s="58"/>
      <c r="J1952"/>
      <c r="K1952"/>
      <c r="L1952"/>
    </row>
    <row r="1953" spans="4:12" x14ac:dyDescent="0.2">
      <c r="D1953" s="58"/>
      <c r="J1953"/>
      <c r="K1953"/>
      <c r="L1953"/>
    </row>
    <row r="1954" spans="4:12" x14ac:dyDescent="0.2">
      <c r="D1954" s="58"/>
      <c r="J1954"/>
      <c r="K1954"/>
      <c r="L1954"/>
    </row>
    <row r="1955" spans="4:12" x14ac:dyDescent="0.2">
      <c r="D1955" s="58"/>
      <c r="J1955"/>
      <c r="K1955"/>
      <c r="L1955"/>
    </row>
    <row r="1956" spans="4:12" x14ac:dyDescent="0.2">
      <c r="D1956" s="58"/>
      <c r="J1956"/>
      <c r="K1956"/>
      <c r="L1956"/>
    </row>
    <row r="1957" spans="4:12" x14ac:dyDescent="0.2">
      <c r="D1957" s="58"/>
      <c r="J1957"/>
      <c r="K1957"/>
      <c r="L1957"/>
    </row>
    <row r="1958" spans="4:12" x14ac:dyDescent="0.2">
      <c r="D1958" s="58"/>
      <c r="J1958"/>
      <c r="K1958"/>
      <c r="L1958"/>
    </row>
    <row r="1959" spans="4:12" x14ac:dyDescent="0.2">
      <c r="D1959" s="58"/>
      <c r="J1959"/>
      <c r="K1959"/>
      <c r="L1959"/>
    </row>
    <row r="1960" spans="4:12" x14ac:dyDescent="0.2">
      <c r="D1960" s="58"/>
      <c r="J1960"/>
      <c r="K1960"/>
      <c r="L1960"/>
    </row>
    <row r="1961" spans="4:12" x14ac:dyDescent="0.2">
      <c r="D1961" s="58"/>
      <c r="J1961"/>
      <c r="K1961"/>
      <c r="L1961"/>
    </row>
    <row r="1962" spans="4:12" x14ac:dyDescent="0.2">
      <c r="D1962" s="58"/>
      <c r="J1962"/>
      <c r="K1962"/>
      <c r="L1962"/>
    </row>
    <row r="1963" spans="4:12" x14ac:dyDescent="0.2">
      <c r="D1963" s="58"/>
      <c r="J1963"/>
      <c r="K1963"/>
      <c r="L1963"/>
    </row>
    <row r="1964" spans="4:12" x14ac:dyDescent="0.2">
      <c r="D1964" s="58"/>
      <c r="J1964"/>
      <c r="K1964"/>
      <c r="L1964"/>
    </row>
    <row r="1965" spans="4:12" x14ac:dyDescent="0.2">
      <c r="D1965" s="58"/>
      <c r="J1965"/>
      <c r="K1965"/>
      <c r="L1965"/>
    </row>
    <row r="1966" spans="4:12" x14ac:dyDescent="0.2">
      <c r="D1966" s="58"/>
      <c r="J1966"/>
      <c r="K1966"/>
      <c r="L1966"/>
    </row>
    <row r="1967" spans="4:12" x14ac:dyDescent="0.2">
      <c r="D1967" s="58"/>
      <c r="J1967"/>
      <c r="K1967"/>
      <c r="L1967"/>
    </row>
    <row r="1968" spans="4:12" x14ac:dyDescent="0.2">
      <c r="D1968" s="58"/>
      <c r="J1968"/>
      <c r="K1968"/>
      <c r="L1968"/>
    </row>
    <row r="1969" spans="4:12" x14ac:dyDescent="0.2">
      <c r="D1969" s="58"/>
      <c r="J1969"/>
      <c r="K1969"/>
      <c r="L1969"/>
    </row>
    <row r="1970" spans="4:12" x14ac:dyDescent="0.2">
      <c r="D1970" s="58"/>
      <c r="J1970"/>
      <c r="K1970"/>
      <c r="L1970"/>
    </row>
    <row r="1971" spans="4:12" x14ac:dyDescent="0.2">
      <c r="D1971" s="58"/>
      <c r="J1971"/>
      <c r="K1971"/>
      <c r="L1971"/>
    </row>
    <row r="1972" spans="4:12" x14ac:dyDescent="0.2">
      <c r="D1972" s="58"/>
      <c r="J1972"/>
      <c r="K1972"/>
      <c r="L1972"/>
    </row>
    <row r="1973" spans="4:12" x14ac:dyDescent="0.2">
      <c r="D1973" s="58"/>
      <c r="J1973"/>
      <c r="K1973"/>
      <c r="L1973"/>
    </row>
    <row r="1974" spans="4:12" x14ac:dyDescent="0.2">
      <c r="D1974" s="58"/>
      <c r="J1974"/>
      <c r="K1974"/>
      <c r="L1974"/>
    </row>
    <row r="1975" spans="4:12" x14ac:dyDescent="0.2">
      <c r="D1975" s="58"/>
      <c r="J1975"/>
      <c r="K1975"/>
      <c r="L1975"/>
    </row>
    <row r="1976" spans="4:12" x14ac:dyDescent="0.2">
      <c r="D1976" s="58"/>
      <c r="J1976"/>
      <c r="K1976"/>
      <c r="L1976"/>
    </row>
    <row r="1977" spans="4:12" x14ac:dyDescent="0.2">
      <c r="D1977" s="58"/>
      <c r="J1977"/>
      <c r="K1977"/>
      <c r="L1977"/>
    </row>
    <row r="1978" spans="4:12" x14ac:dyDescent="0.2">
      <c r="D1978" s="58"/>
      <c r="J1978"/>
      <c r="K1978"/>
      <c r="L1978"/>
    </row>
    <row r="1979" spans="4:12" x14ac:dyDescent="0.2">
      <c r="D1979" s="58"/>
      <c r="J1979"/>
      <c r="K1979"/>
      <c r="L1979"/>
    </row>
    <row r="1980" spans="4:12" x14ac:dyDescent="0.2">
      <c r="D1980" s="58"/>
      <c r="J1980"/>
      <c r="K1980"/>
      <c r="L1980"/>
    </row>
    <row r="1981" spans="4:12" x14ac:dyDescent="0.2">
      <c r="D1981" s="58"/>
      <c r="J1981"/>
      <c r="K1981"/>
      <c r="L1981"/>
    </row>
    <row r="1982" spans="4:12" x14ac:dyDescent="0.2">
      <c r="D1982" s="58"/>
      <c r="J1982"/>
      <c r="K1982"/>
      <c r="L1982"/>
    </row>
    <row r="1983" spans="4:12" x14ac:dyDescent="0.2">
      <c r="D1983" s="58"/>
      <c r="J1983"/>
      <c r="K1983"/>
      <c r="L1983"/>
    </row>
    <row r="1984" spans="4:12" x14ac:dyDescent="0.2">
      <c r="D1984" s="58"/>
      <c r="J1984"/>
      <c r="K1984"/>
      <c r="L1984"/>
    </row>
    <row r="1985" spans="4:12" x14ac:dyDescent="0.2">
      <c r="D1985" s="58"/>
      <c r="J1985"/>
      <c r="K1985"/>
      <c r="L1985"/>
    </row>
    <row r="1986" spans="4:12" x14ac:dyDescent="0.2">
      <c r="D1986" s="58"/>
      <c r="J1986"/>
      <c r="K1986"/>
      <c r="L1986"/>
    </row>
    <row r="1987" spans="4:12" x14ac:dyDescent="0.2">
      <c r="D1987" s="58"/>
      <c r="J1987"/>
      <c r="K1987"/>
      <c r="L1987"/>
    </row>
    <row r="1988" spans="4:12" x14ac:dyDescent="0.2">
      <c r="D1988" s="58"/>
      <c r="J1988"/>
      <c r="K1988"/>
      <c r="L1988"/>
    </row>
    <row r="1989" spans="4:12" x14ac:dyDescent="0.2">
      <c r="D1989" s="58"/>
      <c r="J1989"/>
      <c r="K1989"/>
      <c r="L1989"/>
    </row>
    <row r="1990" spans="4:12" x14ac:dyDescent="0.2">
      <c r="D1990" s="58"/>
      <c r="J1990"/>
      <c r="K1990"/>
      <c r="L1990"/>
    </row>
    <row r="1991" spans="4:12" x14ac:dyDescent="0.2">
      <c r="D1991" s="58"/>
      <c r="J1991"/>
      <c r="K1991"/>
      <c r="L1991"/>
    </row>
    <row r="1992" spans="4:12" x14ac:dyDescent="0.2">
      <c r="D1992" s="58"/>
      <c r="J1992"/>
      <c r="K1992"/>
      <c r="L1992"/>
    </row>
    <row r="1993" spans="4:12" x14ac:dyDescent="0.2">
      <c r="D1993" s="58"/>
      <c r="J1993"/>
      <c r="K1993"/>
      <c r="L1993"/>
    </row>
    <row r="1994" spans="4:12" x14ac:dyDescent="0.2">
      <c r="D1994" s="58"/>
      <c r="J1994"/>
      <c r="K1994"/>
      <c r="L1994"/>
    </row>
    <row r="1995" spans="4:12" x14ac:dyDescent="0.2">
      <c r="D1995" s="58"/>
      <c r="J1995"/>
      <c r="K1995"/>
      <c r="L1995"/>
    </row>
    <row r="1996" spans="4:12" x14ac:dyDescent="0.2">
      <c r="D1996" s="58"/>
      <c r="J1996"/>
      <c r="K1996"/>
      <c r="L1996"/>
    </row>
    <row r="1997" spans="4:12" x14ac:dyDescent="0.2">
      <c r="D1997" s="58"/>
      <c r="J1997"/>
      <c r="K1997"/>
      <c r="L1997"/>
    </row>
    <row r="1998" spans="4:12" x14ac:dyDescent="0.2">
      <c r="D1998" s="58"/>
      <c r="J1998"/>
      <c r="K1998"/>
      <c r="L1998"/>
    </row>
    <row r="1999" spans="4:12" x14ac:dyDescent="0.2">
      <c r="D1999" s="58"/>
      <c r="J1999"/>
      <c r="K1999"/>
      <c r="L1999"/>
    </row>
    <row r="2000" spans="4:12" x14ac:dyDescent="0.2">
      <c r="D2000" s="58"/>
      <c r="J2000"/>
      <c r="K2000"/>
      <c r="L2000"/>
    </row>
    <row r="2001" spans="4:12" x14ac:dyDescent="0.2">
      <c r="D2001" s="58"/>
      <c r="J2001"/>
      <c r="K2001"/>
      <c r="L2001"/>
    </row>
    <row r="2002" spans="4:12" x14ac:dyDescent="0.2">
      <c r="D2002" s="58"/>
      <c r="J2002"/>
      <c r="K2002"/>
      <c r="L2002"/>
    </row>
    <row r="2003" spans="4:12" x14ac:dyDescent="0.2">
      <c r="D2003" s="58"/>
      <c r="J2003"/>
      <c r="K2003"/>
      <c r="L2003"/>
    </row>
    <row r="2004" spans="4:12" x14ac:dyDescent="0.2">
      <c r="D2004" s="58"/>
      <c r="J2004"/>
      <c r="K2004"/>
      <c r="L2004"/>
    </row>
    <row r="2005" spans="4:12" x14ac:dyDescent="0.2">
      <c r="D2005" s="58"/>
      <c r="J2005"/>
      <c r="K2005"/>
      <c r="L2005"/>
    </row>
    <row r="2006" spans="4:12" x14ac:dyDescent="0.2">
      <c r="D2006" s="58"/>
      <c r="J2006"/>
      <c r="K2006"/>
      <c r="L2006"/>
    </row>
    <row r="2007" spans="4:12" x14ac:dyDescent="0.2">
      <c r="D2007" s="58"/>
      <c r="J2007"/>
      <c r="K2007"/>
      <c r="L2007"/>
    </row>
    <row r="2008" spans="4:12" x14ac:dyDescent="0.2">
      <c r="D2008" s="58"/>
      <c r="J2008"/>
      <c r="K2008"/>
      <c r="L2008"/>
    </row>
    <row r="2009" spans="4:12" x14ac:dyDescent="0.2">
      <c r="D2009" s="58"/>
      <c r="J2009"/>
      <c r="K2009"/>
      <c r="L2009"/>
    </row>
    <row r="2010" spans="4:12" x14ac:dyDescent="0.2">
      <c r="D2010" s="58"/>
      <c r="J2010"/>
      <c r="K2010"/>
      <c r="L2010"/>
    </row>
    <row r="2011" spans="4:12" x14ac:dyDescent="0.2">
      <c r="D2011" s="58"/>
      <c r="J2011"/>
      <c r="K2011"/>
      <c r="L2011"/>
    </row>
    <row r="2012" spans="4:12" x14ac:dyDescent="0.2">
      <c r="D2012" s="58"/>
      <c r="J2012"/>
      <c r="K2012"/>
      <c r="L2012"/>
    </row>
    <row r="2013" spans="4:12" x14ac:dyDescent="0.2">
      <c r="D2013" s="58"/>
      <c r="J2013"/>
      <c r="K2013"/>
      <c r="L2013"/>
    </row>
    <row r="2014" spans="4:12" x14ac:dyDescent="0.2">
      <c r="D2014" s="58"/>
      <c r="J2014"/>
      <c r="K2014"/>
      <c r="L2014"/>
    </row>
    <row r="2015" spans="4:12" x14ac:dyDescent="0.2">
      <c r="D2015" s="58"/>
      <c r="J2015"/>
      <c r="K2015"/>
      <c r="L2015"/>
    </row>
    <row r="2016" spans="4:12" x14ac:dyDescent="0.2">
      <c r="D2016" s="58"/>
      <c r="J2016"/>
      <c r="K2016"/>
      <c r="L2016"/>
    </row>
    <row r="2017" spans="4:12" x14ac:dyDescent="0.2">
      <c r="D2017" s="58"/>
      <c r="J2017"/>
      <c r="K2017"/>
      <c r="L2017"/>
    </row>
    <row r="2018" spans="4:12" x14ac:dyDescent="0.2">
      <c r="D2018" s="58"/>
      <c r="J2018"/>
      <c r="K2018"/>
      <c r="L2018"/>
    </row>
    <row r="2019" spans="4:12" x14ac:dyDescent="0.2">
      <c r="D2019" s="58"/>
      <c r="J2019"/>
      <c r="K2019"/>
      <c r="L2019"/>
    </row>
    <row r="2020" spans="4:12" x14ac:dyDescent="0.2">
      <c r="D2020" s="58"/>
      <c r="J2020"/>
      <c r="K2020"/>
      <c r="L2020"/>
    </row>
    <row r="2021" spans="4:12" x14ac:dyDescent="0.2">
      <c r="D2021" s="58"/>
      <c r="J2021"/>
      <c r="K2021"/>
      <c r="L2021"/>
    </row>
    <row r="2022" spans="4:12" x14ac:dyDescent="0.2">
      <c r="D2022" s="58"/>
      <c r="J2022"/>
      <c r="K2022"/>
      <c r="L2022"/>
    </row>
    <row r="2023" spans="4:12" x14ac:dyDescent="0.2">
      <c r="D2023" s="58"/>
      <c r="J2023"/>
      <c r="K2023"/>
      <c r="L2023"/>
    </row>
    <row r="2024" spans="4:12" x14ac:dyDescent="0.2">
      <c r="D2024" s="58"/>
      <c r="J2024"/>
      <c r="K2024"/>
      <c r="L2024"/>
    </row>
    <row r="2025" spans="4:12" x14ac:dyDescent="0.2">
      <c r="D2025" s="58"/>
      <c r="J2025"/>
      <c r="K2025"/>
      <c r="L2025"/>
    </row>
    <row r="2026" spans="4:12" x14ac:dyDescent="0.2">
      <c r="D2026" s="58"/>
      <c r="J2026"/>
      <c r="K2026"/>
      <c r="L2026"/>
    </row>
    <row r="2027" spans="4:12" x14ac:dyDescent="0.2">
      <c r="D2027" s="58"/>
      <c r="J2027"/>
      <c r="K2027"/>
      <c r="L2027"/>
    </row>
    <row r="2028" spans="4:12" x14ac:dyDescent="0.2">
      <c r="D2028" s="58"/>
      <c r="J2028"/>
      <c r="K2028"/>
      <c r="L2028"/>
    </row>
    <row r="2029" spans="4:12" x14ac:dyDescent="0.2">
      <c r="D2029" s="58"/>
      <c r="J2029"/>
      <c r="K2029"/>
      <c r="L2029"/>
    </row>
    <row r="2030" spans="4:12" x14ac:dyDescent="0.2">
      <c r="D2030" s="58"/>
      <c r="J2030"/>
      <c r="K2030"/>
      <c r="L2030"/>
    </row>
    <row r="2031" spans="4:12" x14ac:dyDescent="0.2">
      <c r="D2031" s="58"/>
      <c r="J2031"/>
      <c r="K2031"/>
      <c r="L2031"/>
    </row>
    <row r="2032" spans="4:12" x14ac:dyDescent="0.2">
      <c r="D2032" s="58"/>
      <c r="J2032"/>
      <c r="K2032"/>
      <c r="L2032"/>
    </row>
    <row r="2033" spans="4:12" x14ac:dyDescent="0.2">
      <c r="D2033" s="58"/>
      <c r="J2033"/>
      <c r="K2033"/>
      <c r="L2033"/>
    </row>
    <row r="2034" spans="4:12" x14ac:dyDescent="0.2">
      <c r="D2034" s="58"/>
      <c r="J2034"/>
      <c r="K2034"/>
      <c r="L2034"/>
    </row>
    <row r="2035" spans="4:12" x14ac:dyDescent="0.2">
      <c r="D2035" s="58"/>
      <c r="J2035"/>
      <c r="K2035"/>
      <c r="L2035"/>
    </row>
    <row r="2036" spans="4:12" x14ac:dyDescent="0.2">
      <c r="D2036" s="58"/>
      <c r="J2036"/>
      <c r="K2036"/>
      <c r="L2036"/>
    </row>
    <row r="2037" spans="4:12" x14ac:dyDescent="0.2">
      <c r="D2037" s="58"/>
      <c r="J2037"/>
      <c r="K2037"/>
      <c r="L2037"/>
    </row>
    <row r="2038" spans="4:12" x14ac:dyDescent="0.2">
      <c r="D2038" s="58"/>
      <c r="J2038"/>
      <c r="K2038"/>
      <c r="L2038"/>
    </row>
    <row r="2039" spans="4:12" x14ac:dyDescent="0.2">
      <c r="D2039" s="58"/>
      <c r="J2039"/>
      <c r="K2039"/>
      <c r="L2039"/>
    </row>
    <row r="2040" spans="4:12" x14ac:dyDescent="0.2">
      <c r="D2040" s="58"/>
      <c r="J2040"/>
      <c r="K2040"/>
      <c r="L2040"/>
    </row>
    <row r="2041" spans="4:12" x14ac:dyDescent="0.2">
      <c r="D2041" s="58"/>
      <c r="J2041"/>
      <c r="K2041"/>
      <c r="L2041"/>
    </row>
    <row r="2042" spans="4:12" x14ac:dyDescent="0.2">
      <c r="D2042" s="58"/>
      <c r="J2042"/>
      <c r="K2042"/>
      <c r="L2042"/>
    </row>
    <row r="2043" spans="4:12" x14ac:dyDescent="0.2">
      <c r="D2043" s="58"/>
      <c r="J2043"/>
      <c r="K2043"/>
      <c r="L2043"/>
    </row>
    <row r="2044" spans="4:12" x14ac:dyDescent="0.2">
      <c r="D2044" s="58"/>
      <c r="J2044"/>
      <c r="K2044"/>
      <c r="L2044"/>
    </row>
    <row r="2045" spans="4:12" x14ac:dyDescent="0.2">
      <c r="D2045" s="58"/>
      <c r="J2045"/>
      <c r="K2045"/>
      <c r="L2045"/>
    </row>
    <row r="2046" spans="4:12" x14ac:dyDescent="0.2">
      <c r="D2046" s="58"/>
      <c r="J2046"/>
      <c r="K2046"/>
      <c r="L2046"/>
    </row>
    <row r="2047" spans="4:12" x14ac:dyDescent="0.2">
      <c r="D2047" s="58"/>
      <c r="J2047"/>
      <c r="K2047"/>
      <c r="L2047"/>
    </row>
    <row r="2048" spans="4:12" x14ac:dyDescent="0.2">
      <c r="D2048" s="58"/>
      <c r="J2048"/>
      <c r="K2048"/>
      <c r="L2048"/>
    </row>
    <row r="2049" spans="4:12" x14ac:dyDescent="0.2">
      <c r="D2049" s="58"/>
      <c r="J2049"/>
      <c r="K2049"/>
      <c r="L2049"/>
    </row>
    <row r="2050" spans="4:12" x14ac:dyDescent="0.2">
      <c r="D2050" s="58"/>
      <c r="J2050"/>
      <c r="K2050"/>
      <c r="L2050"/>
    </row>
    <row r="2051" spans="4:12" x14ac:dyDescent="0.2">
      <c r="D2051" s="58"/>
      <c r="J2051"/>
      <c r="K2051"/>
      <c r="L2051"/>
    </row>
    <row r="2052" spans="4:12" x14ac:dyDescent="0.2">
      <c r="D2052" s="58"/>
      <c r="J2052"/>
      <c r="K2052"/>
      <c r="L2052"/>
    </row>
    <row r="2053" spans="4:12" x14ac:dyDescent="0.2">
      <c r="D2053" s="58"/>
      <c r="J2053"/>
      <c r="K2053"/>
      <c r="L2053"/>
    </row>
    <row r="2054" spans="4:12" x14ac:dyDescent="0.2">
      <c r="D2054" s="58"/>
      <c r="J2054"/>
      <c r="K2054"/>
      <c r="L2054"/>
    </row>
    <row r="2055" spans="4:12" x14ac:dyDescent="0.2">
      <c r="D2055" s="58"/>
      <c r="J2055"/>
      <c r="K2055"/>
      <c r="L2055"/>
    </row>
    <row r="2056" spans="4:12" x14ac:dyDescent="0.2">
      <c r="D2056" s="58"/>
      <c r="J2056"/>
      <c r="K2056"/>
      <c r="L2056"/>
    </row>
    <row r="2057" spans="4:12" x14ac:dyDescent="0.2">
      <c r="D2057" s="58"/>
      <c r="J2057"/>
      <c r="K2057"/>
      <c r="L2057"/>
    </row>
    <row r="2058" spans="4:12" x14ac:dyDescent="0.2">
      <c r="D2058" s="58"/>
      <c r="J2058"/>
      <c r="K2058"/>
      <c r="L2058"/>
    </row>
    <row r="2059" spans="4:12" x14ac:dyDescent="0.2">
      <c r="D2059" s="58"/>
      <c r="J2059"/>
      <c r="K2059"/>
      <c r="L2059"/>
    </row>
    <row r="2060" spans="4:12" x14ac:dyDescent="0.2">
      <c r="D2060" s="58"/>
      <c r="J2060"/>
      <c r="K2060"/>
      <c r="L2060"/>
    </row>
    <row r="2061" spans="4:12" x14ac:dyDescent="0.2">
      <c r="D2061" s="58"/>
      <c r="J2061"/>
      <c r="K2061"/>
      <c r="L2061"/>
    </row>
    <row r="2062" spans="4:12" x14ac:dyDescent="0.2">
      <c r="D2062" s="58"/>
      <c r="J2062"/>
      <c r="K2062"/>
      <c r="L2062"/>
    </row>
    <row r="2063" spans="4:12" x14ac:dyDescent="0.2">
      <c r="D2063" s="58"/>
      <c r="J2063"/>
      <c r="K2063"/>
      <c r="L2063"/>
    </row>
    <row r="2064" spans="4:12" x14ac:dyDescent="0.2">
      <c r="D2064" s="58"/>
      <c r="J2064"/>
      <c r="K2064"/>
      <c r="L2064"/>
    </row>
    <row r="2065" spans="4:12" x14ac:dyDescent="0.2">
      <c r="D2065" s="58"/>
      <c r="J2065"/>
      <c r="K2065"/>
      <c r="L2065"/>
    </row>
    <row r="2066" spans="4:12" x14ac:dyDescent="0.2">
      <c r="D2066" s="58"/>
      <c r="J2066"/>
      <c r="K2066"/>
      <c r="L2066"/>
    </row>
    <row r="2067" spans="4:12" x14ac:dyDescent="0.2">
      <c r="D2067" s="58"/>
      <c r="J2067"/>
      <c r="K2067"/>
      <c r="L2067"/>
    </row>
    <row r="2068" spans="4:12" x14ac:dyDescent="0.2">
      <c r="D2068" s="58"/>
      <c r="J2068"/>
      <c r="K2068"/>
      <c r="L2068"/>
    </row>
    <row r="2069" spans="4:12" x14ac:dyDescent="0.2">
      <c r="D2069" s="58"/>
      <c r="J2069"/>
      <c r="K2069"/>
      <c r="L2069"/>
    </row>
    <row r="2070" spans="4:12" x14ac:dyDescent="0.2">
      <c r="D2070" s="58"/>
      <c r="J2070"/>
      <c r="K2070"/>
      <c r="L2070"/>
    </row>
    <row r="2071" spans="4:12" x14ac:dyDescent="0.2">
      <c r="D2071" s="58"/>
      <c r="J2071"/>
      <c r="K2071"/>
      <c r="L2071"/>
    </row>
    <row r="2072" spans="4:12" x14ac:dyDescent="0.2">
      <c r="D2072" s="58"/>
      <c r="J2072"/>
      <c r="K2072"/>
      <c r="L2072"/>
    </row>
    <row r="2073" spans="4:12" x14ac:dyDescent="0.2">
      <c r="D2073" s="58"/>
      <c r="J2073"/>
      <c r="K2073"/>
      <c r="L2073"/>
    </row>
    <row r="2074" spans="4:12" x14ac:dyDescent="0.2">
      <c r="D2074" s="58"/>
      <c r="J2074"/>
      <c r="K2074"/>
      <c r="L2074"/>
    </row>
    <row r="2075" spans="4:12" x14ac:dyDescent="0.2">
      <c r="D2075" s="58"/>
      <c r="J2075"/>
      <c r="K2075"/>
      <c r="L2075"/>
    </row>
    <row r="2076" spans="4:12" x14ac:dyDescent="0.2">
      <c r="D2076" s="58"/>
      <c r="J2076"/>
      <c r="K2076"/>
      <c r="L2076"/>
    </row>
    <row r="2077" spans="4:12" x14ac:dyDescent="0.2">
      <c r="D2077" s="58"/>
      <c r="J2077"/>
      <c r="K2077"/>
      <c r="L2077"/>
    </row>
    <row r="2078" spans="4:12" x14ac:dyDescent="0.2">
      <c r="D2078" s="58"/>
      <c r="J2078"/>
      <c r="K2078"/>
      <c r="L2078"/>
    </row>
    <row r="2079" spans="4:12" x14ac:dyDescent="0.2">
      <c r="D2079" s="58"/>
      <c r="J2079"/>
      <c r="K2079"/>
      <c r="L2079"/>
    </row>
    <row r="2080" spans="4:12" x14ac:dyDescent="0.2">
      <c r="D2080" s="58"/>
      <c r="J2080"/>
      <c r="K2080"/>
      <c r="L2080"/>
    </row>
    <row r="2081" spans="4:12" x14ac:dyDescent="0.2">
      <c r="D2081" s="58"/>
      <c r="J2081"/>
      <c r="K2081"/>
      <c r="L2081"/>
    </row>
    <row r="2082" spans="4:12" x14ac:dyDescent="0.2">
      <c r="D2082" s="58"/>
      <c r="J2082"/>
      <c r="K2082"/>
      <c r="L2082"/>
    </row>
    <row r="2083" spans="4:12" x14ac:dyDescent="0.2">
      <c r="D2083" s="58"/>
      <c r="J2083"/>
      <c r="K2083"/>
      <c r="L2083"/>
    </row>
    <row r="2084" spans="4:12" x14ac:dyDescent="0.2">
      <c r="D2084" s="58"/>
      <c r="J2084"/>
      <c r="K2084"/>
      <c r="L2084"/>
    </row>
    <row r="2085" spans="4:12" x14ac:dyDescent="0.2">
      <c r="D2085" s="58"/>
      <c r="J2085"/>
      <c r="K2085"/>
      <c r="L2085"/>
    </row>
    <row r="2086" spans="4:12" x14ac:dyDescent="0.2">
      <c r="D2086" s="58"/>
      <c r="J2086"/>
      <c r="K2086"/>
      <c r="L2086"/>
    </row>
    <row r="2087" spans="4:12" x14ac:dyDescent="0.2">
      <c r="D2087" s="58"/>
      <c r="J2087"/>
      <c r="K2087"/>
      <c r="L2087"/>
    </row>
    <row r="2088" spans="4:12" x14ac:dyDescent="0.2">
      <c r="D2088" s="58"/>
      <c r="J2088"/>
      <c r="K2088"/>
      <c r="L2088"/>
    </row>
    <row r="2089" spans="4:12" x14ac:dyDescent="0.2">
      <c r="D2089" s="58"/>
      <c r="J2089"/>
      <c r="K2089"/>
      <c r="L2089"/>
    </row>
    <row r="2090" spans="4:12" x14ac:dyDescent="0.2">
      <c r="D2090" s="58"/>
      <c r="J2090"/>
      <c r="K2090"/>
      <c r="L2090"/>
    </row>
    <row r="2091" spans="4:12" x14ac:dyDescent="0.2">
      <c r="D2091" s="58"/>
      <c r="J2091"/>
      <c r="K2091"/>
      <c r="L2091"/>
    </row>
    <row r="2092" spans="4:12" x14ac:dyDescent="0.2">
      <c r="D2092" s="58"/>
      <c r="J2092"/>
      <c r="K2092"/>
      <c r="L2092"/>
    </row>
    <row r="2093" spans="4:12" x14ac:dyDescent="0.2">
      <c r="D2093" s="58"/>
      <c r="J2093"/>
      <c r="K2093"/>
      <c r="L2093"/>
    </row>
    <row r="2094" spans="4:12" x14ac:dyDescent="0.2">
      <c r="D2094" s="58"/>
      <c r="J2094"/>
      <c r="K2094"/>
      <c r="L2094"/>
    </row>
    <row r="2095" spans="4:12" x14ac:dyDescent="0.2">
      <c r="D2095" s="58"/>
      <c r="J2095"/>
      <c r="K2095"/>
      <c r="L2095"/>
    </row>
    <row r="2096" spans="4:12" x14ac:dyDescent="0.2">
      <c r="D2096" s="58"/>
      <c r="J2096"/>
      <c r="K2096"/>
      <c r="L2096"/>
    </row>
    <row r="2097" spans="4:12" x14ac:dyDescent="0.2">
      <c r="D2097" s="58"/>
      <c r="J2097"/>
      <c r="K2097"/>
      <c r="L2097"/>
    </row>
    <row r="2098" spans="4:12" x14ac:dyDescent="0.2">
      <c r="D2098" s="58"/>
      <c r="J2098"/>
      <c r="K2098"/>
      <c r="L2098"/>
    </row>
    <row r="2099" spans="4:12" x14ac:dyDescent="0.2">
      <c r="D2099" s="58"/>
      <c r="J2099"/>
      <c r="K2099"/>
      <c r="L2099"/>
    </row>
    <row r="2100" spans="4:12" x14ac:dyDescent="0.2">
      <c r="D2100" s="58"/>
      <c r="J2100"/>
      <c r="K2100"/>
      <c r="L2100"/>
    </row>
    <row r="2101" spans="4:12" x14ac:dyDescent="0.2">
      <c r="D2101" s="58"/>
      <c r="J2101"/>
      <c r="K2101"/>
      <c r="L2101"/>
    </row>
    <row r="2102" spans="4:12" x14ac:dyDescent="0.2">
      <c r="D2102" s="58"/>
      <c r="J2102"/>
      <c r="K2102"/>
      <c r="L2102"/>
    </row>
    <row r="2103" spans="4:12" x14ac:dyDescent="0.2">
      <c r="D2103" s="58"/>
      <c r="J2103"/>
      <c r="K2103"/>
      <c r="L2103"/>
    </row>
    <row r="2104" spans="4:12" x14ac:dyDescent="0.2">
      <c r="D2104" s="58"/>
      <c r="J2104"/>
      <c r="K2104"/>
      <c r="L2104"/>
    </row>
    <row r="2105" spans="4:12" x14ac:dyDescent="0.2">
      <c r="D2105" s="58"/>
      <c r="J2105"/>
      <c r="K2105"/>
      <c r="L2105"/>
    </row>
    <row r="2106" spans="4:12" x14ac:dyDescent="0.2">
      <c r="D2106" s="58"/>
      <c r="J2106"/>
      <c r="K2106"/>
      <c r="L2106"/>
    </row>
    <row r="2107" spans="4:12" x14ac:dyDescent="0.2">
      <c r="D2107" s="58"/>
      <c r="J2107"/>
      <c r="K2107"/>
      <c r="L2107"/>
    </row>
    <row r="2108" spans="4:12" x14ac:dyDescent="0.2">
      <c r="D2108" s="58"/>
      <c r="J2108"/>
      <c r="K2108"/>
      <c r="L2108"/>
    </row>
    <row r="2109" spans="4:12" x14ac:dyDescent="0.2">
      <c r="D2109" s="58"/>
      <c r="J2109"/>
      <c r="K2109"/>
      <c r="L2109"/>
    </row>
    <row r="2110" spans="4:12" x14ac:dyDescent="0.2">
      <c r="D2110" s="58"/>
      <c r="J2110"/>
      <c r="K2110"/>
      <c r="L2110"/>
    </row>
    <row r="2111" spans="4:12" x14ac:dyDescent="0.2">
      <c r="D2111" s="58"/>
      <c r="J2111"/>
      <c r="K2111"/>
      <c r="L2111"/>
    </row>
    <row r="2112" spans="4:12" x14ac:dyDescent="0.2">
      <c r="D2112" s="58"/>
      <c r="J2112"/>
      <c r="K2112"/>
      <c r="L2112"/>
    </row>
    <row r="2113" spans="4:12" x14ac:dyDescent="0.2">
      <c r="D2113" s="58"/>
      <c r="J2113"/>
      <c r="K2113"/>
      <c r="L2113"/>
    </row>
    <row r="2114" spans="4:12" x14ac:dyDescent="0.2">
      <c r="D2114" s="58"/>
      <c r="J2114"/>
      <c r="K2114"/>
      <c r="L2114"/>
    </row>
    <row r="2115" spans="4:12" x14ac:dyDescent="0.2">
      <c r="D2115" s="58"/>
      <c r="J2115"/>
      <c r="K2115"/>
      <c r="L2115"/>
    </row>
    <row r="2116" spans="4:12" x14ac:dyDescent="0.2">
      <c r="D2116" s="58"/>
      <c r="J2116"/>
      <c r="K2116"/>
      <c r="L2116"/>
    </row>
    <row r="2117" spans="4:12" x14ac:dyDescent="0.2">
      <c r="D2117" s="58"/>
      <c r="J2117"/>
      <c r="K2117"/>
      <c r="L2117"/>
    </row>
    <row r="2118" spans="4:12" x14ac:dyDescent="0.2">
      <c r="D2118" s="58"/>
      <c r="J2118"/>
      <c r="K2118"/>
      <c r="L2118"/>
    </row>
    <row r="2119" spans="4:12" x14ac:dyDescent="0.2">
      <c r="D2119" s="58"/>
      <c r="J2119"/>
      <c r="K2119"/>
      <c r="L2119"/>
    </row>
    <row r="2120" spans="4:12" x14ac:dyDescent="0.2">
      <c r="D2120" s="58"/>
      <c r="J2120"/>
      <c r="K2120"/>
      <c r="L2120"/>
    </row>
    <row r="2121" spans="4:12" x14ac:dyDescent="0.2">
      <c r="D2121" s="58"/>
      <c r="J2121"/>
      <c r="K2121"/>
      <c r="L2121"/>
    </row>
    <row r="2122" spans="4:12" x14ac:dyDescent="0.2">
      <c r="D2122" s="58"/>
      <c r="J2122"/>
      <c r="K2122"/>
      <c r="L2122"/>
    </row>
    <row r="2123" spans="4:12" x14ac:dyDescent="0.2">
      <c r="D2123" s="58"/>
      <c r="J2123"/>
      <c r="K2123"/>
      <c r="L2123"/>
    </row>
    <row r="2124" spans="4:12" x14ac:dyDescent="0.2">
      <c r="D2124" s="58"/>
      <c r="J2124"/>
      <c r="K2124"/>
      <c r="L2124"/>
    </row>
    <row r="2125" spans="4:12" x14ac:dyDescent="0.2">
      <c r="D2125" s="58"/>
      <c r="J2125"/>
      <c r="K2125"/>
      <c r="L2125"/>
    </row>
    <row r="2126" spans="4:12" x14ac:dyDescent="0.2">
      <c r="D2126" s="58"/>
      <c r="J2126"/>
      <c r="K2126"/>
      <c r="L2126"/>
    </row>
    <row r="2127" spans="4:12" x14ac:dyDescent="0.2">
      <c r="D2127" s="58"/>
      <c r="J2127"/>
      <c r="K2127"/>
      <c r="L2127"/>
    </row>
    <row r="2128" spans="4:12" x14ac:dyDescent="0.2">
      <c r="D2128" s="58"/>
      <c r="J2128"/>
      <c r="K2128"/>
      <c r="L2128"/>
    </row>
    <row r="2129" spans="4:12" x14ac:dyDescent="0.2">
      <c r="D2129" s="58"/>
      <c r="J2129"/>
      <c r="K2129"/>
      <c r="L2129"/>
    </row>
    <row r="2130" spans="4:12" x14ac:dyDescent="0.2">
      <c r="D2130" s="58"/>
      <c r="J2130"/>
      <c r="K2130"/>
      <c r="L2130"/>
    </row>
    <row r="2131" spans="4:12" x14ac:dyDescent="0.2">
      <c r="D2131" s="58"/>
      <c r="J2131"/>
      <c r="K2131"/>
      <c r="L2131"/>
    </row>
    <row r="2132" spans="4:12" x14ac:dyDescent="0.2">
      <c r="D2132" s="58"/>
      <c r="J2132"/>
      <c r="K2132"/>
      <c r="L2132"/>
    </row>
    <row r="2133" spans="4:12" x14ac:dyDescent="0.2">
      <c r="D2133" s="58"/>
      <c r="J2133"/>
      <c r="K2133"/>
      <c r="L2133"/>
    </row>
    <row r="2134" spans="4:12" x14ac:dyDescent="0.2">
      <c r="D2134" s="58"/>
      <c r="J2134"/>
      <c r="K2134"/>
      <c r="L2134"/>
    </row>
    <row r="2135" spans="4:12" x14ac:dyDescent="0.2">
      <c r="D2135" s="58"/>
      <c r="J2135"/>
      <c r="K2135"/>
      <c r="L2135"/>
    </row>
    <row r="2136" spans="4:12" x14ac:dyDescent="0.2">
      <c r="D2136" s="58"/>
      <c r="J2136"/>
      <c r="K2136"/>
      <c r="L2136"/>
    </row>
    <row r="2137" spans="4:12" x14ac:dyDescent="0.2">
      <c r="D2137" s="58"/>
      <c r="J2137"/>
      <c r="K2137"/>
      <c r="L2137"/>
    </row>
    <row r="2138" spans="4:12" x14ac:dyDescent="0.2">
      <c r="D2138" s="58"/>
      <c r="J2138"/>
      <c r="K2138"/>
      <c r="L2138"/>
    </row>
    <row r="2139" spans="4:12" x14ac:dyDescent="0.2">
      <c r="D2139" s="58"/>
      <c r="J2139"/>
      <c r="K2139"/>
      <c r="L2139"/>
    </row>
    <row r="2140" spans="4:12" x14ac:dyDescent="0.2">
      <c r="D2140" s="58"/>
      <c r="J2140"/>
      <c r="K2140"/>
      <c r="L2140"/>
    </row>
    <row r="2141" spans="4:12" x14ac:dyDescent="0.2">
      <c r="D2141" s="58"/>
      <c r="J2141"/>
      <c r="K2141"/>
      <c r="L2141"/>
    </row>
    <row r="2142" spans="4:12" x14ac:dyDescent="0.2">
      <c r="D2142" s="58"/>
      <c r="J2142"/>
      <c r="K2142"/>
      <c r="L2142"/>
    </row>
    <row r="2143" spans="4:12" x14ac:dyDescent="0.2">
      <c r="D2143" s="58"/>
      <c r="J2143"/>
      <c r="K2143"/>
      <c r="L2143"/>
    </row>
    <row r="2144" spans="4:12" x14ac:dyDescent="0.2">
      <c r="D2144" s="58"/>
      <c r="J2144"/>
      <c r="K2144"/>
      <c r="L2144"/>
    </row>
    <row r="2145" spans="4:12" x14ac:dyDescent="0.2">
      <c r="D2145" s="58"/>
      <c r="J2145"/>
      <c r="K2145"/>
      <c r="L2145"/>
    </row>
    <row r="2146" spans="4:12" x14ac:dyDescent="0.2">
      <c r="D2146" s="58"/>
      <c r="J2146"/>
      <c r="K2146"/>
      <c r="L2146"/>
    </row>
    <row r="2147" spans="4:12" x14ac:dyDescent="0.2">
      <c r="D2147" s="58"/>
      <c r="J2147"/>
      <c r="K2147"/>
      <c r="L2147"/>
    </row>
    <row r="2148" spans="4:12" x14ac:dyDescent="0.2">
      <c r="D2148" s="58"/>
      <c r="J2148"/>
      <c r="K2148"/>
      <c r="L2148"/>
    </row>
    <row r="2149" spans="4:12" x14ac:dyDescent="0.2">
      <c r="D2149" s="58"/>
      <c r="J2149"/>
      <c r="K2149"/>
      <c r="L2149"/>
    </row>
    <row r="2150" spans="4:12" x14ac:dyDescent="0.2">
      <c r="D2150" s="58"/>
      <c r="J2150"/>
      <c r="K2150"/>
      <c r="L2150"/>
    </row>
    <row r="2151" spans="4:12" x14ac:dyDescent="0.2">
      <c r="D2151" s="58"/>
      <c r="J2151"/>
      <c r="K2151"/>
      <c r="L2151"/>
    </row>
    <row r="2152" spans="4:12" x14ac:dyDescent="0.2">
      <c r="D2152" s="58"/>
      <c r="J2152"/>
      <c r="K2152"/>
      <c r="L2152"/>
    </row>
    <row r="2153" spans="4:12" x14ac:dyDescent="0.2">
      <c r="D2153" s="58"/>
      <c r="J2153"/>
      <c r="K2153"/>
      <c r="L2153"/>
    </row>
    <row r="2154" spans="4:12" x14ac:dyDescent="0.2">
      <c r="D2154" s="58"/>
      <c r="J2154"/>
      <c r="K2154"/>
      <c r="L2154"/>
    </row>
    <row r="2155" spans="4:12" x14ac:dyDescent="0.2">
      <c r="D2155" s="58"/>
      <c r="J2155"/>
      <c r="K2155"/>
      <c r="L2155"/>
    </row>
    <row r="2156" spans="4:12" x14ac:dyDescent="0.2">
      <c r="D2156" s="58"/>
      <c r="J2156"/>
      <c r="K2156"/>
      <c r="L2156"/>
    </row>
    <row r="2157" spans="4:12" x14ac:dyDescent="0.2">
      <c r="D2157" s="58"/>
      <c r="J2157"/>
      <c r="K2157"/>
      <c r="L2157"/>
    </row>
    <row r="2158" spans="4:12" x14ac:dyDescent="0.2">
      <c r="D2158" s="58"/>
      <c r="J2158"/>
      <c r="K2158"/>
      <c r="L2158"/>
    </row>
    <row r="2159" spans="4:12" x14ac:dyDescent="0.2">
      <c r="D2159" s="58"/>
      <c r="J2159"/>
      <c r="K2159"/>
      <c r="L2159"/>
    </row>
    <row r="2160" spans="4:12" x14ac:dyDescent="0.2">
      <c r="D2160" s="58"/>
      <c r="J2160"/>
      <c r="K2160"/>
      <c r="L2160"/>
    </row>
    <row r="2161" spans="4:12" x14ac:dyDescent="0.2">
      <c r="D2161" s="58"/>
      <c r="J2161"/>
      <c r="K2161"/>
      <c r="L2161"/>
    </row>
    <row r="2162" spans="4:12" x14ac:dyDescent="0.2">
      <c r="D2162" s="58"/>
      <c r="J2162"/>
      <c r="K2162"/>
      <c r="L2162"/>
    </row>
    <row r="2163" spans="4:12" x14ac:dyDescent="0.2">
      <c r="D2163" s="58"/>
      <c r="J2163"/>
      <c r="K2163"/>
      <c r="L2163"/>
    </row>
    <row r="2164" spans="4:12" x14ac:dyDescent="0.2">
      <c r="D2164" s="58"/>
      <c r="J2164"/>
      <c r="K2164"/>
      <c r="L2164"/>
    </row>
    <row r="2165" spans="4:12" x14ac:dyDescent="0.2">
      <c r="D2165" s="58"/>
      <c r="J2165"/>
      <c r="K2165"/>
      <c r="L2165"/>
    </row>
    <row r="2166" spans="4:12" x14ac:dyDescent="0.2">
      <c r="D2166" s="58"/>
      <c r="J2166"/>
      <c r="K2166"/>
      <c r="L2166"/>
    </row>
    <row r="2167" spans="4:12" x14ac:dyDescent="0.2">
      <c r="D2167" s="58"/>
      <c r="J2167"/>
      <c r="K2167"/>
      <c r="L2167"/>
    </row>
    <row r="2168" spans="4:12" x14ac:dyDescent="0.2">
      <c r="D2168" s="58"/>
      <c r="J2168"/>
      <c r="K2168"/>
      <c r="L2168"/>
    </row>
    <row r="2169" spans="4:12" x14ac:dyDescent="0.2">
      <c r="D2169" s="58"/>
      <c r="J2169"/>
      <c r="K2169"/>
      <c r="L2169"/>
    </row>
    <row r="2170" spans="4:12" x14ac:dyDescent="0.2">
      <c r="D2170" s="58"/>
      <c r="J2170"/>
      <c r="K2170"/>
      <c r="L2170"/>
    </row>
    <row r="2171" spans="4:12" x14ac:dyDescent="0.2">
      <c r="D2171" s="58"/>
      <c r="J2171"/>
      <c r="K2171"/>
      <c r="L2171"/>
    </row>
    <row r="2172" spans="4:12" x14ac:dyDescent="0.2">
      <c r="D2172" s="58"/>
      <c r="J2172"/>
      <c r="K2172"/>
      <c r="L2172"/>
    </row>
    <row r="2173" spans="4:12" x14ac:dyDescent="0.2">
      <c r="D2173" s="58"/>
      <c r="J2173"/>
      <c r="K2173"/>
      <c r="L2173"/>
    </row>
    <row r="2174" spans="4:12" x14ac:dyDescent="0.2">
      <c r="D2174" s="58"/>
      <c r="J2174"/>
      <c r="K2174"/>
      <c r="L2174"/>
    </row>
    <row r="2175" spans="4:12" x14ac:dyDescent="0.2">
      <c r="D2175" s="58"/>
      <c r="J2175"/>
      <c r="K2175"/>
      <c r="L2175"/>
    </row>
    <row r="2176" spans="4:12" x14ac:dyDescent="0.2">
      <c r="D2176" s="58"/>
      <c r="J2176"/>
      <c r="K2176"/>
      <c r="L2176"/>
    </row>
    <row r="2177" spans="4:12" x14ac:dyDescent="0.2">
      <c r="D2177" s="58"/>
      <c r="J2177"/>
      <c r="K2177"/>
      <c r="L2177"/>
    </row>
    <row r="2178" spans="4:12" x14ac:dyDescent="0.2">
      <c r="D2178" s="58"/>
      <c r="J2178"/>
      <c r="K2178"/>
      <c r="L2178"/>
    </row>
    <row r="2179" spans="4:12" x14ac:dyDescent="0.2">
      <c r="D2179" s="58"/>
      <c r="J2179"/>
      <c r="K2179"/>
      <c r="L2179"/>
    </row>
    <row r="2180" spans="4:12" x14ac:dyDescent="0.2">
      <c r="D2180" s="58"/>
      <c r="J2180"/>
      <c r="K2180"/>
      <c r="L2180"/>
    </row>
    <row r="2181" spans="4:12" x14ac:dyDescent="0.2">
      <c r="D2181" s="58"/>
      <c r="J2181"/>
      <c r="K2181"/>
      <c r="L2181"/>
    </row>
    <row r="2182" spans="4:12" x14ac:dyDescent="0.2">
      <c r="D2182" s="58"/>
      <c r="J2182"/>
      <c r="K2182"/>
      <c r="L2182"/>
    </row>
    <row r="2183" spans="4:12" x14ac:dyDescent="0.2">
      <c r="D2183" s="58"/>
      <c r="J2183"/>
      <c r="K2183"/>
      <c r="L2183"/>
    </row>
    <row r="2184" spans="4:12" x14ac:dyDescent="0.2">
      <c r="D2184" s="58"/>
      <c r="J2184"/>
      <c r="K2184"/>
      <c r="L2184"/>
    </row>
    <row r="2185" spans="4:12" x14ac:dyDescent="0.2">
      <c r="D2185" s="58"/>
      <c r="J2185"/>
      <c r="K2185"/>
      <c r="L2185"/>
    </row>
    <row r="2186" spans="4:12" x14ac:dyDescent="0.2">
      <c r="D2186" s="58"/>
      <c r="J2186"/>
      <c r="K2186"/>
      <c r="L2186"/>
    </row>
    <row r="2187" spans="4:12" x14ac:dyDescent="0.2">
      <c r="D2187" s="58"/>
      <c r="J2187"/>
      <c r="K2187"/>
      <c r="L2187"/>
    </row>
    <row r="2188" spans="4:12" x14ac:dyDescent="0.2">
      <c r="D2188" s="58"/>
      <c r="J2188"/>
      <c r="K2188"/>
      <c r="L2188"/>
    </row>
    <row r="2189" spans="4:12" x14ac:dyDescent="0.2">
      <c r="D2189" s="58"/>
      <c r="J2189"/>
      <c r="K2189"/>
      <c r="L2189"/>
    </row>
    <row r="2190" spans="4:12" x14ac:dyDescent="0.2">
      <c r="D2190" s="58"/>
      <c r="J2190"/>
      <c r="K2190"/>
      <c r="L2190"/>
    </row>
    <row r="2191" spans="4:12" x14ac:dyDescent="0.2">
      <c r="D2191" s="58"/>
      <c r="J2191"/>
      <c r="K2191"/>
      <c r="L2191"/>
    </row>
    <row r="2192" spans="4:12" x14ac:dyDescent="0.2">
      <c r="D2192" s="58"/>
      <c r="J2192"/>
      <c r="K2192"/>
      <c r="L2192"/>
    </row>
    <row r="2193" spans="4:12" x14ac:dyDescent="0.2">
      <c r="D2193" s="58"/>
      <c r="J2193"/>
      <c r="K2193"/>
      <c r="L2193"/>
    </row>
    <row r="2194" spans="4:12" x14ac:dyDescent="0.2">
      <c r="D2194" s="58"/>
      <c r="J2194"/>
      <c r="K2194"/>
      <c r="L2194"/>
    </row>
    <row r="2195" spans="4:12" x14ac:dyDescent="0.2">
      <c r="D2195" s="58"/>
      <c r="J2195"/>
      <c r="K2195"/>
      <c r="L2195"/>
    </row>
    <row r="2196" spans="4:12" x14ac:dyDescent="0.2">
      <c r="D2196" s="58"/>
      <c r="J2196"/>
      <c r="K2196"/>
      <c r="L2196"/>
    </row>
    <row r="2197" spans="4:12" x14ac:dyDescent="0.2">
      <c r="D2197" s="58"/>
      <c r="J2197"/>
      <c r="K2197"/>
      <c r="L2197"/>
    </row>
    <row r="2198" spans="4:12" x14ac:dyDescent="0.2">
      <c r="D2198" s="58"/>
      <c r="J2198"/>
      <c r="K2198"/>
      <c r="L2198"/>
    </row>
    <row r="2199" spans="4:12" x14ac:dyDescent="0.2">
      <c r="D2199" s="58"/>
      <c r="J2199"/>
      <c r="K2199"/>
      <c r="L2199"/>
    </row>
    <row r="2200" spans="4:12" x14ac:dyDescent="0.2">
      <c r="D2200" s="58"/>
      <c r="J2200"/>
      <c r="K2200"/>
      <c r="L2200"/>
    </row>
    <row r="2201" spans="4:12" x14ac:dyDescent="0.2">
      <c r="D2201" s="58"/>
      <c r="J2201"/>
      <c r="K2201"/>
      <c r="L2201"/>
    </row>
    <row r="2202" spans="4:12" x14ac:dyDescent="0.2">
      <c r="D2202" s="58"/>
      <c r="J2202"/>
      <c r="K2202"/>
      <c r="L2202"/>
    </row>
    <row r="2203" spans="4:12" x14ac:dyDescent="0.2">
      <c r="D2203" s="58"/>
      <c r="J2203"/>
      <c r="K2203"/>
      <c r="L2203"/>
    </row>
    <row r="2204" spans="4:12" x14ac:dyDescent="0.2">
      <c r="D2204" s="58"/>
      <c r="J2204"/>
      <c r="K2204"/>
      <c r="L2204"/>
    </row>
    <row r="2205" spans="4:12" x14ac:dyDescent="0.2">
      <c r="D2205" s="58"/>
      <c r="J2205"/>
      <c r="K2205"/>
      <c r="L2205"/>
    </row>
    <row r="2206" spans="4:12" x14ac:dyDescent="0.2">
      <c r="D2206" s="58"/>
      <c r="J2206"/>
      <c r="K2206"/>
      <c r="L2206"/>
    </row>
    <row r="2207" spans="4:12" x14ac:dyDescent="0.2">
      <c r="D2207" s="58"/>
      <c r="J2207"/>
      <c r="K2207"/>
      <c r="L2207"/>
    </row>
    <row r="2208" spans="4:12" x14ac:dyDescent="0.2">
      <c r="D2208" s="58"/>
      <c r="J2208"/>
      <c r="K2208"/>
      <c r="L2208"/>
    </row>
    <row r="2209" spans="4:12" x14ac:dyDescent="0.2">
      <c r="D2209" s="58"/>
      <c r="J2209"/>
      <c r="K2209"/>
      <c r="L2209"/>
    </row>
    <row r="2210" spans="4:12" x14ac:dyDescent="0.2">
      <c r="D2210" s="58"/>
      <c r="J2210"/>
      <c r="K2210"/>
      <c r="L2210"/>
    </row>
    <row r="2211" spans="4:12" x14ac:dyDescent="0.2">
      <c r="D2211" s="58"/>
      <c r="J2211"/>
      <c r="K2211"/>
      <c r="L2211"/>
    </row>
    <row r="2212" spans="4:12" x14ac:dyDescent="0.2">
      <c r="D2212" s="58"/>
      <c r="J2212"/>
      <c r="K2212"/>
      <c r="L2212"/>
    </row>
    <row r="2213" spans="4:12" x14ac:dyDescent="0.2">
      <c r="D2213" s="58"/>
      <c r="J2213"/>
      <c r="K2213"/>
      <c r="L2213"/>
    </row>
    <row r="2214" spans="4:12" x14ac:dyDescent="0.2">
      <c r="D2214" s="58"/>
      <c r="J2214"/>
      <c r="K2214"/>
      <c r="L2214"/>
    </row>
    <row r="2215" spans="4:12" x14ac:dyDescent="0.2">
      <c r="D2215" s="58"/>
      <c r="J2215"/>
      <c r="K2215"/>
      <c r="L2215"/>
    </row>
    <row r="2216" spans="4:12" x14ac:dyDescent="0.2">
      <c r="D2216" s="58"/>
      <c r="J2216"/>
      <c r="K2216"/>
      <c r="L2216"/>
    </row>
    <row r="2217" spans="4:12" x14ac:dyDescent="0.2">
      <c r="D2217" s="58"/>
      <c r="J2217"/>
      <c r="K2217"/>
      <c r="L2217"/>
    </row>
    <row r="2218" spans="4:12" x14ac:dyDescent="0.2">
      <c r="D2218" s="58"/>
      <c r="J2218"/>
      <c r="K2218"/>
      <c r="L2218"/>
    </row>
    <row r="2219" spans="4:12" x14ac:dyDescent="0.2">
      <c r="D2219" s="58"/>
      <c r="J2219"/>
      <c r="K2219"/>
      <c r="L2219"/>
    </row>
    <row r="2220" spans="4:12" x14ac:dyDescent="0.2">
      <c r="D2220" s="58"/>
      <c r="J2220"/>
      <c r="K2220"/>
      <c r="L2220"/>
    </row>
    <row r="2221" spans="4:12" x14ac:dyDescent="0.2">
      <c r="D2221" s="58"/>
      <c r="J2221"/>
      <c r="K2221"/>
      <c r="L2221"/>
    </row>
    <row r="2222" spans="4:12" x14ac:dyDescent="0.2">
      <c r="D2222" s="58"/>
      <c r="J2222"/>
      <c r="K2222"/>
      <c r="L2222"/>
    </row>
    <row r="2223" spans="4:12" x14ac:dyDescent="0.2">
      <c r="D2223" s="58"/>
      <c r="J2223"/>
      <c r="K2223"/>
      <c r="L2223"/>
    </row>
    <row r="2224" spans="4:12" x14ac:dyDescent="0.2">
      <c r="D2224" s="58"/>
      <c r="J2224"/>
      <c r="K2224"/>
      <c r="L2224"/>
    </row>
    <row r="2225" spans="4:12" x14ac:dyDescent="0.2">
      <c r="D2225" s="58"/>
      <c r="J2225"/>
      <c r="K2225"/>
      <c r="L2225"/>
    </row>
    <row r="2226" spans="4:12" x14ac:dyDescent="0.2">
      <c r="D2226" s="58"/>
      <c r="J2226"/>
      <c r="K2226"/>
      <c r="L2226"/>
    </row>
    <row r="2227" spans="4:12" x14ac:dyDescent="0.2">
      <c r="D2227" s="58"/>
      <c r="J2227"/>
      <c r="K2227"/>
      <c r="L2227"/>
    </row>
    <row r="2228" spans="4:12" x14ac:dyDescent="0.2">
      <c r="D2228" s="58"/>
      <c r="J2228"/>
      <c r="K2228"/>
      <c r="L2228"/>
    </row>
    <row r="2229" spans="4:12" x14ac:dyDescent="0.2">
      <c r="D2229" s="58"/>
      <c r="J2229"/>
      <c r="K2229"/>
      <c r="L2229"/>
    </row>
    <row r="2230" spans="4:12" x14ac:dyDescent="0.2">
      <c r="D2230" s="58"/>
      <c r="J2230"/>
      <c r="K2230"/>
      <c r="L2230"/>
    </row>
    <row r="2231" spans="4:12" x14ac:dyDescent="0.2">
      <c r="D2231" s="58"/>
      <c r="J2231"/>
      <c r="K2231"/>
      <c r="L2231"/>
    </row>
    <row r="2232" spans="4:12" x14ac:dyDescent="0.2">
      <c r="D2232" s="58"/>
      <c r="J2232"/>
      <c r="K2232"/>
      <c r="L2232"/>
    </row>
    <row r="2233" spans="4:12" x14ac:dyDescent="0.2">
      <c r="D2233" s="58"/>
      <c r="J2233"/>
      <c r="K2233"/>
      <c r="L2233"/>
    </row>
    <row r="2234" spans="4:12" x14ac:dyDescent="0.2">
      <c r="D2234" s="58"/>
      <c r="J2234"/>
      <c r="K2234"/>
      <c r="L2234"/>
    </row>
    <row r="2235" spans="4:12" x14ac:dyDescent="0.2">
      <c r="D2235" s="58"/>
      <c r="J2235"/>
      <c r="K2235"/>
      <c r="L2235"/>
    </row>
    <row r="2236" spans="4:12" x14ac:dyDescent="0.2">
      <c r="D2236" s="58"/>
      <c r="J2236"/>
      <c r="K2236"/>
      <c r="L2236"/>
    </row>
    <row r="2237" spans="4:12" x14ac:dyDescent="0.2">
      <c r="D2237" s="58"/>
      <c r="J2237"/>
      <c r="K2237"/>
      <c r="L2237"/>
    </row>
    <row r="2238" spans="4:12" x14ac:dyDescent="0.2">
      <c r="D2238" s="58"/>
      <c r="J2238"/>
      <c r="K2238"/>
      <c r="L2238"/>
    </row>
    <row r="2239" spans="4:12" x14ac:dyDescent="0.2">
      <c r="D2239" s="58"/>
      <c r="J2239"/>
      <c r="K2239"/>
      <c r="L2239"/>
    </row>
    <row r="2240" spans="4:12" x14ac:dyDescent="0.2">
      <c r="D2240" s="58"/>
      <c r="J2240"/>
      <c r="K2240"/>
      <c r="L2240"/>
    </row>
    <row r="2241" spans="4:12" x14ac:dyDescent="0.2">
      <c r="D2241" s="58"/>
      <c r="J2241"/>
      <c r="K2241"/>
      <c r="L2241"/>
    </row>
    <row r="2242" spans="4:12" x14ac:dyDescent="0.2">
      <c r="D2242" s="58"/>
      <c r="J2242"/>
      <c r="K2242"/>
      <c r="L2242"/>
    </row>
    <row r="2243" spans="4:12" x14ac:dyDescent="0.2">
      <c r="D2243" s="58"/>
      <c r="J2243"/>
      <c r="K2243"/>
      <c r="L2243"/>
    </row>
    <row r="2244" spans="4:12" x14ac:dyDescent="0.2">
      <c r="D2244" s="58"/>
      <c r="J2244"/>
      <c r="K2244"/>
      <c r="L2244"/>
    </row>
    <row r="2245" spans="4:12" x14ac:dyDescent="0.2">
      <c r="D2245" s="58"/>
      <c r="J2245"/>
      <c r="K2245"/>
      <c r="L2245"/>
    </row>
    <row r="2246" spans="4:12" x14ac:dyDescent="0.2">
      <c r="D2246" s="58"/>
      <c r="J2246"/>
      <c r="K2246"/>
      <c r="L2246"/>
    </row>
    <row r="2247" spans="4:12" x14ac:dyDescent="0.2">
      <c r="D2247" s="58"/>
      <c r="J2247"/>
      <c r="K2247"/>
      <c r="L2247"/>
    </row>
    <row r="2248" spans="4:12" x14ac:dyDescent="0.2">
      <c r="D2248" s="58"/>
      <c r="J2248"/>
      <c r="K2248"/>
      <c r="L2248"/>
    </row>
    <row r="2249" spans="4:12" x14ac:dyDescent="0.2">
      <c r="D2249" s="58"/>
      <c r="J2249"/>
      <c r="K2249"/>
      <c r="L2249"/>
    </row>
    <row r="2250" spans="4:12" x14ac:dyDescent="0.2">
      <c r="D2250" s="58"/>
      <c r="J2250"/>
      <c r="K2250"/>
      <c r="L2250"/>
    </row>
    <row r="2251" spans="4:12" x14ac:dyDescent="0.2">
      <c r="D2251" s="58"/>
      <c r="J2251"/>
      <c r="K2251"/>
      <c r="L2251"/>
    </row>
    <row r="2252" spans="4:12" x14ac:dyDescent="0.2">
      <c r="D2252" s="58"/>
      <c r="J2252"/>
      <c r="K2252"/>
      <c r="L2252"/>
    </row>
    <row r="2253" spans="4:12" x14ac:dyDescent="0.2">
      <c r="D2253" s="58"/>
      <c r="J2253"/>
      <c r="K2253"/>
      <c r="L2253"/>
    </row>
    <row r="2254" spans="4:12" x14ac:dyDescent="0.2">
      <c r="D2254" s="58"/>
      <c r="J2254"/>
      <c r="K2254"/>
      <c r="L2254"/>
    </row>
    <row r="2255" spans="4:12" x14ac:dyDescent="0.2">
      <c r="D2255" s="58"/>
      <c r="J2255"/>
      <c r="K2255"/>
      <c r="L2255"/>
    </row>
    <row r="2256" spans="4:12" x14ac:dyDescent="0.2">
      <c r="D2256" s="58"/>
      <c r="J2256"/>
      <c r="K2256"/>
      <c r="L2256"/>
    </row>
    <row r="2257" spans="4:12" x14ac:dyDescent="0.2">
      <c r="D2257" s="58"/>
      <c r="J2257"/>
      <c r="K2257"/>
      <c r="L2257"/>
    </row>
    <row r="2258" spans="4:12" x14ac:dyDescent="0.2">
      <c r="D2258" s="58"/>
      <c r="J2258"/>
      <c r="K2258"/>
      <c r="L2258"/>
    </row>
    <row r="2259" spans="4:12" x14ac:dyDescent="0.2">
      <c r="D2259" s="58"/>
      <c r="J2259"/>
      <c r="K2259"/>
      <c r="L2259"/>
    </row>
    <row r="2260" spans="4:12" x14ac:dyDescent="0.2">
      <c r="D2260" s="58"/>
      <c r="J2260"/>
      <c r="K2260"/>
      <c r="L2260"/>
    </row>
    <row r="2261" spans="4:12" x14ac:dyDescent="0.2">
      <c r="D2261" s="58"/>
      <c r="J2261"/>
      <c r="K2261"/>
      <c r="L2261"/>
    </row>
    <row r="2262" spans="4:12" x14ac:dyDescent="0.2">
      <c r="D2262" s="58"/>
      <c r="J2262"/>
      <c r="K2262"/>
      <c r="L2262"/>
    </row>
    <row r="2263" spans="4:12" x14ac:dyDescent="0.2">
      <c r="D2263" s="58"/>
      <c r="J2263"/>
      <c r="K2263"/>
      <c r="L2263"/>
    </row>
    <row r="2264" spans="4:12" x14ac:dyDescent="0.2">
      <c r="D2264" s="58"/>
      <c r="J2264"/>
      <c r="K2264"/>
      <c r="L2264"/>
    </row>
    <row r="2265" spans="4:12" x14ac:dyDescent="0.2">
      <c r="D2265" s="58"/>
      <c r="J2265"/>
      <c r="K2265"/>
      <c r="L2265"/>
    </row>
    <row r="2266" spans="4:12" x14ac:dyDescent="0.2">
      <c r="D2266" s="58"/>
      <c r="J2266"/>
      <c r="K2266"/>
      <c r="L2266"/>
    </row>
    <row r="2267" spans="4:12" x14ac:dyDescent="0.2">
      <c r="D2267" s="58"/>
      <c r="J2267"/>
      <c r="K2267"/>
      <c r="L2267"/>
    </row>
    <row r="2268" spans="4:12" x14ac:dyDescent="0.2">
      <c r="D2268" s="58"/>
      <c r="J2268"/>
      <c r="K2268"/>
      <c r="L2268"/>
    </row>
    <row r="2269" spans="4:12" x14ac:dyDescent="0.2">
      <c r="D2269" s="58"/>
      <c r="J2269"/>
      <c r="K2269"/>
      <c r="L2269"/>
    </row>
    <row r="2270" spans="4:12" x14ac:dyDescent="0.2">
      <c r="D2270" s="58"/>
      <c r="J2270"/>
      <c r="K2270"/>
      <c r="L2270"/>
    </row>
    <row r="2271" spans="4:12" x14ac:dyDescent="0.2">
      <c r="D2271" s="58"/>
      <c r="J2271"/>
      <c r="K2271"/>
      <c r="L2271"/>
    </row>
    <row r="2272" spans="4:12" x14ac:dyDescent="0.2">
      <c r="D2272" s="58"/>
      <c r="J2272"/>
      <c r="K2272"/>
      <c r="L2272"/>
    </row>
    <row r="2273" spans="4:12" x14ac:dyDescent="0.2">
      <c r="D2273" s="58"/>
      <c r="J2273"/>
      <c r="K2273"/>
      <c r="L2273"/>
    </row>
    <row r="2274" spans="4:12" x14ac:dyDescent="0.2">
      <c r="D2274" s="58"/>
      <c r="J2274"/>
      <c r="K2274"/>
      <c r="L2274"/>
    </row>
    <row r="2275" spans="4:12" x14ac:dyDescent="0.2">
      <c r="D2275" s="58"/>
      <c r="J2275"/>
      <c r="K2275"/>
      <c r="L2275"/>
    </row>
    <row r="2276" spans="4:12" x14ac:dyDescent="0.2">
      <c r="D2276" s="58"/>
      <c r="J2276"/>
      <c r="K2276"/>
      <c r="L2276"/>
    </row>
    <row r="2277" spans="4:12" x14ac:dyDescent="0.2">
      <c r="D2277" s="58"/>
      <c r="J2277"/>
      <c r="K2277"/>
      <c r="L2277"/>
    </row>
    <row r="2278" spans="4:12" x14ac:dyDescent="0.2">
      <c r="D2278" s="58"/>
      <c r="J2278"/>
      <c r="K2278"/>
      <c r="L2278"/>
    </row>
    <row r="2279" spans="4:12" x14ac:dyDescent="0.2">
      <c r="D2279" s="58"/>
      <c r="J2279"/>
      <c r="K2279"/>
      <c r="L2279"/>
    </row>
    <row r="2280" spans="4:12" x14ac:dyDescent="0.2">
      <c r="D2280" s="58"/>
      <c r="J2280"/>
      <c r="K2280"/>
      <c r="L2280"/>
    </row>
    <row r="2281" spans="4:12" x14ac:dyDescent="0.2">
      <c r="D2281" s="58"/>
      <c r="J2281"/>
      <c r="K2281"/>
      <c r="L2281"/>
    </row>
    <row r="2282" spans="4:12" x14ac:dyDescent="0.2">
      <c r="D2282" s="58"/>
      <c r="J2282"/>
      <c r="K2282"/>
      <c r="L2282"/>
    </row>
    <row r="2283" spans="4:12" x14ac:dyDescent="0.2">
      <c r="D2283" s="58"/>
      <c r="J2283"/>
      <c r="K2283"/>
      <c r="L2283"/>
    </row>
    <row r="2284" spans="4:12" x14ac:dyDescent="0.2">
      <c r="D2284" s="58"/>
      <c r="J2284"/>
      <c r="K2284"/>
      <c r="L2284"/>
    </row>
    <row r="2285" spans="4:12" x14ac:dyDescent="0.2">
      <c r="D2285" s="58"/>
      <c r="J2285"/>
      <c r="K2285"/>
      <c r="L2285"/>
    </row>
    <row r="2286" spans="4:12" x14ac:dyDescent="0.2">
      <c r="D2286" s="58"/>
      <c r="J2286"/>
      <c r="K2286"/>
      <c r="L2286"/>
    </row>
    <row r="2287" spans="4:12" x14ac:dyDescent="0.2">
      <c r="D2287" s="58"/>
      <c r="J2287"/>
      <c r="K2287"/>
      <c r="L2287"/>
    </row>
    <row r="2288" spans="4:12" x14ac:dyDescent="0.2">
      <c r="D2288" s="58"/>
      <c r="J2288"/>
      <c r="K2288"/>
      <c r="L2288"/>
    </row>
    <row r="2289" spans="4:12" x14ac:dyDescent="0.2">
      <c r="D2289" s="58"/>
      <c r="J2289"/>
      <c r="K2289"/>
      <c r="L2289"/>
    </row>
    <row r="2290" spans="4:12" x14ac:dyDescent="0.2">
      <c r="D2290" s="58"/>
      <c r="J2290"/>
      <c r="K2290"/>
      <c r="L2290"/>
    </row>
    <row r="2291" spans="4:12" x14ac:dyDescent="0.2">
      <c r="D2291" s="58"/>
      <c r="J2291"/>
      <c r="K2291"/>
      <c r="L2291"/>
    </row>
    <row r="2292" spans="4:12" x14ac:dyDescent="0.2">
      <c r="D2292" s="58"/>
      <c r="J2292"/>
      <c r="K2292"/>
      <c r="L2292"/>
    </row>
    <row r="2293" spans="4:12" x14ac:dyDescent="0.2">
      <c r="D2293" s="58"/>
      <c r="J2293"/>
      <c r="K2293"/>
      <c r="L2293"/>
    </row>
    <row r="2294" spans="4:12" x14ac:dyDescent="0.2">
      <c r="D2294" s="58"/>
      <c r="J2294"/>
      <c r="K2294"/>
      <c r="L2294"/>
    </row>
    <row r="2295" spans="4:12" x14ac:dyDescent="0.2">
      <c r="D2295" s="58"/>
      <c r="J2295"/>
      <c r="K2295"/>
      <c r="L2295"/>
    </row>
    <row r="2296" spans="4:12" x14ac:dyDescent="0.2">
      <c r="D2296" s="58"/>
      <c r="J2296"/>
      <c r="K2296"/>
      <c r="L2296"/>
    </row>
    <row r="2297" spans="4:12" x14ac:dyDescent="0.2">
      <c r="D2297" s="58"/>
      <c r="J2297"/>
      <c r="K2297"/>
      <c r="L2297"/>
    </row>
    <row r="2298" spans="4:12" x14ac:dyDescent="0.2">
      <c r="D2298" s="58"/>
      <c r="J2298"/>
      <c r="K2298"/>
      <c r="L2298"/>
    </row>
    <row r="2299" spans="4:12" x14ac:dyDescent="0.2">
      <c r="D2299" s="58"/>
      <c r="J2299"/>
      <c r="K2299"/>
      <c r="L2299"/>
    </row>
    <row r="2300" spans="4:12" x14ac:dyDescent="0.2">
      <c r="D2300" s="58"/>
      <c r="J2300"/>
      <c r="K2300"/>
      <c r="L2300"/>
    </row>
    <row r="2301" spans="4:12" x14ac:dyDescent="0.2">
      <c r="D2301" s="58"/>
      <c r="J2301"/>
      <c r="K2301"/>
      <c r="L2301"/>
    </row>
    <row r="2302" spans="4:12" x14ac:dyDescent="0.2">
      <c r="D2302" s="58"/>
      <c r="J2302"/>
      <c r="K2302"/>
      <c r="L2302"/>
    </row>
    <row r="2303" spans="4:12" x14ac:dyDescent="0.2">
      <c r="D2303" s="58"/>
      <c r="J2303"/>
      <c r="K2303"/>
      <c r="L2303"/>
    </row>
    <row r="2304" spans="4:12" x14ac:dyDescent="0.2">
      <c r="D2304" s="58"/>
      <c r="J2304"/>
      <c r="K2304"/>
      <c r="L2304"/>
    </row>
    <row r="2305" spans="4:12" x14ac:dyDescent="0.2">
      <c r="D2305" s="58"/>
      <c r="J2305"/>
      <c r="K2305"/>
      <c r="L2305"/>
    </row>
    <row r="2306" spans="4:12" x14ac:dyDescent="0.2">
      <c r="D2306" s="58"/>
      <c r="J2306"/>
      <c r="K2306"/>
      <c r="L2306"/>
    </row>
    <row r="2307" spans="4:12" x14ac:dyDescent="0.2">
      <c r="D2307" s="58"/>
      <c r="J2307"/>
      <c r="K2307"/>
      <c r="L2307"/>
    </row>
    <row r="2308" spans="4:12" x14ac:dyDescent="0.2">
      <c r="D2308" s="58"/>
      <c r="J2308"/>
      <c r="K2308"/>
      <c r="L2308"/>
    </row>
    <row r="2309" spans="4:12" x14ac:dyDescent="0.2">
      <c r="D2309" s="58"/>
      <c r="J2309"/>
      <c r="K2309"/>
      <c r="L2309"/>
    </row>
    <row r="2310" spans="4:12" x14ac:dyDescent="0.2">
      <c r="D2310" s="58"/>
      <c r="J2310"/>
      <c r="K2310"/>
      <c r="L2310"/>
    </row>
    <row r="2311" spans="4:12" x14ac:dyDescent="0.2">
      <c r="D2311" s="58"/>
      <c r="J2311"/>
      <c r="K2311"/>
      <c r="L2311"/>
    </row>
    <row r="2312" spans="4:12" x14ac:dyDescent="0.2">
      <c r="D2312" s="58"/>
      <c r="J2312"/>
      <c r="K2312"/>
      <c r="L2312"/>
    </row>
    <row r="2313" spans="4:12" x14ac:dyDescent="0.2">
      <c r="D2313" s="58"/>
      <c r="J2313"/>
      <c r="K2313"/>
      <c r="L2313"/>
    </row>
    <row r="2314" spans="4:12" x14ac:dyDescent="0.2">
      <c r="D2314" s="58"/>
      <c r="J2314"/>
      <c r="K2314"/>
      <c r="L2314"/>
    </row>
    <row r="2315" spans="4:12" x14ac:dyDescent="0.2">
      <c r="D2315" s="58"/>
      <c r="J2315"/>
      <c r="K2315"/>
      <c r="L2315"/>
    </row>
    <row r="2316" spans="4:12" x14ac:dyDescent="0.2">
      <c r="D2316" s="58"/>
      <c r="J2316"/>
      <c r="K2316"/>
      <c r="L2316"/>
    </row>
    <row r="2317" spans="4:12" x14ac:dyDescent="0.2">
      <c r="D2317" s="58"/>
      <c r="J2317"/>
      <c r="K2317"/>
      <c r="L2317"/>
    </row>
    <row r="2318" spans="4:12" x14ac:dyDescent="0.2">
      <c r="D2318" s="58"/>
      <c r="J2318"/>
      <c r="K2318"/>
      <c r="L2318"/>
    </row>
    <row r="2319" spans="4:12" x14ac:dyDescent="0.2">
      <c r="D2319" s="58"/>
      <c r="J2319"/>
      <c r="K2319"/>
      <c r="L2319"/>
    </row>
    <row r="2320" spans="4:12" x14ac:dyDescent="0.2">
      <c r="D2320" s="58"/>
      <c r="J2320"/>
      <c r="K2320"/>
      <c r="L2320"/>
    </row>
    <row r="2321" spans="4:12" x14ac:dyDescent="0.2">
      <c r="D2321" s="58"/>
      <c r="J2321"/>
      <c r="K2321"/>
      <c r="L2321"/>
    </row>
    <row r="2322" spans="4:12" x14ac:dyDescent="0.2">
      <c r="D2322" s="58"/>
      <c r="J2322"/>
      <c r="K2322"/>
      <c r="L2322"/>
    </row>
    <row r="2323" spans="4:12" x14ac:dyDescent="0.2">
      <c r="D2323" s="58"/>
      <c r="J2323"/>
      <c r="K2323"/>
      <c r="L2323"/>
    </row>
    <row r="2324" spans="4:12" x14ac:dyDescent="0.2">
      <c r="D2324" s="58"/>
      <c r="J2324"/>
      <c r="K2324"/>
      <c r="L2324"/>
    </row>
    <row r="2325" spans="4:12" x14ac:dyDescent="0.2">
      <c r="D2325" s="58"/>
      <c r="J2325"/>
      <c r="K2325"/>
      <c r="L2325"/>
    </row>
    <row r="2326" spans="4:12" x14ac:dyDescent="0.2">
      <c r="D2326" s="58"/>
      <c r="J2326"/>
      <c r="K2326"/>
      <c r="L2326"/>
    </row>
    <row r="2327" spans="4:12" x14ac:dyDescent="0.2">
      <c r="D2327" s="58"/>
      <c r="J2327"/>
      <c r="K2327"/>
      <c r="L2327"/>
    </row>
    <row r="2328" spans="4:12" x14ac:dyDescent="0.2">
      <c r="D2328" s="58"/>
      <c r="J2328"/>
      <c r="K2328"/>
      <c r="L2328"/>
    </row>
    <row r="2329" spans="4:12" x14ac:dyDescent="0.2">
      <c r="D2329" s="58"/>
      <c r="J2329"/>
      <c r="K2329"/>
      <c r="L2329"/>
    </row>
    <row r="2330" spans="4:12" x14ac:dyDescent="0.2">
      <c r="D2330" s="58"/>
      <c r="J2330"/>
      <c r="K2330"/>
      <c r="L2330"/>
    </row>
    <row r="2331" spans="4:12" x14ac:dyDescent="0.2">
      <c r="D2331" s="58"/>
      <c r="J2331"/>
      <c r="K2331"/>
      <c r="L2331"/>
    </row>
    <row r="2332" spans="4:12" x14ac:dyDescent="0.2">
      <c r="D2332" s="58"/>
      <c r="J2332"/>
      <c r="K2332"/>
      <c r="L2332"/>
    </row>
    <row r="2333" spans="4:12" x14ac:dyDescent="0.2">
      <c r="D2333" s="58"/>
      <c r="J2333"/>
      <c r="K2333"/>
      <c r="L2333"/>
    </row>
    <row r="2334" spans="4:12" x14ac:dyDescent="0.2">
      <c r="D2334" s="58"/>
      <c r="J2334"/>
      <c r="K2334"/>
      <c r="L2334"/>
    </row>
    <row r="2335" spans="4:12" x14ac:dyDescent="0.2">
      <c r="D2335" s="58"/>
      <c r="J2335"/>
      <c r="K2335"/>
      <c r="L2335"/>
    </row>
    <row r="2336" spans="4:12" x14ac:dyDescent="0.2">
      <c r="D2336" s="58"/>
      <c r="J2336"/>
      <c r="K2336"/>
      <c r="L2336"/>
    </row>
    <row r="2337" spans="4:12" x14ac:dyDescent="0.2">
      <c r="D2337" s="58"/>
      <c r="J2337"/>
      <c r="K2337"/>
      <c r="L2337"/>
    </row>
    <row r="2338" spans="4:12" x14ac:dyDescent="0.2">
      <c r="D2338" s="58"/>
      <c r="J2338"/>
      <c r="K2338"/>
      <c r="L2338"/>
    </row>
    <row r="2339" spans="4:12" x14ac:dyDescent="0.2">
      <c r="D2339" s="58"/>
      <c r="J2339"/>
      <c r="K2339"/>
      <c r="L2339"/>
    </row>
    <row r="2340" spans="4:12" x14ac:dyDescent="0.2">
      <c r="D2340" s="58"/>
      <c r="J2340"/>
      <c r="K2340"/>
      <c r="L2340"/>
    </row>
    <row r="2341" spans="4:12" x14ac:dyDescent="0.2">
      <c r="D2341" s="58"/>
      <c r="J2341"/>
      <c r="K2341"/>
      <c r="L2341"/>
    </row>
    <row r="2342" spans="4:12" x14ac:dyDescent="0.2">
      <c r="D2342" s="58"/>
      <c r="J2342"/>
      <c r="K2342"/>
      <c r="L2342"/>
    </row>
    <row r="2343" spans="4:12" x14ac:dyDescent="0.2">
      <c r="D2343" s="58"/>
      <c r="J2343"/>
      <c r="K2343"/>
      <c r="L2343"/>
    </row>
    <row r="2344" spans="4:12" x14ac:dyDescent="0.2">
      <c r="D2344" s="58"/>
      <c r="J2344"/>
      <c r="K2344"/>
      <c r="L2344"/>
    </row>
    <row r="2345" spans="4:12" x14ac:dyDescent="0.2">
      <c r="D2345" s="58"/>
      <c r="J2345"/>
      <c r="K2345"/>
      <c r="L2345"/>
    </row>
    <row r="2346" spans="4:12" x14ac:dyDescent="0.2">
      <c r="D2346" s="58"/>
      <c r="J2346"/>
      <c r="K2346"/>
      <c r="L2346"/>
    </row>
    <row r="2347" spans="4:12" x14ac:dyDescent="0.2">
      <c r="D2347" s="58"/>
      <c r="J2347"/>
      <c r="K2347"/>
      <c r="L2347"/>
    </row>
    <row r="2348" spans="4:12" x14ac:dyDescent="0.2">
      <c r="D2348" s="58"/>
      <c r="J2348"/>
      <c r="K2348"/>
      <c r="L2348"/>
    </row>
    <row r="2349" spans="4:12" x14ac:dyDescent="0.2">
      <c r="D2349" s="58"/>
      <c r="J2349"/>
      <c r="K2349"/>
      <c r="L2349"/>
    </row>
    <row r="2350" spans="4:12" x14ac:dyDescent="0.2">
      <c r="D2350" s="58"/>
      <c r="J2350"/>
      <c r="K2350"/>
      <c r="L2350"/>
    </row>
    <row r="2351" spans="4:12" x14ac:dyDescent="0.2">
      <c r="D2351" s="58"/>
      <c r="J2351"/>
      <c r="K2351"/>
      <c r="L2351"/>
    </row>
    <row r="2352" spans="4:12" x14ac:dyDescent="0.2">
      <c r="D2352" s="58"/>
      <c r="J2352"/>
      <c r="K2352"/>
      <c r="L2352"/>
    </row>
    <row r="2353" spans="4:12" x14ac:dyDescent="0.2">
      <c r="D2353" s="58"/>
      <c r="J2353"/>
      <c r="K2353"/>
      <c r="L2353"/>
    </row>
    <row r="2354" spans="4:12" x14ac:dyDescent="0.2">
      <c r="D2354" s="58"/>
      <c r="J2354"/>
      <c r="K2354"/>
      <c r="L2354"/>
    </row>
    <row r="2355" spans="4:12" x14ac:dyDescent="0.2">
      <c r="D2355" s="58"/>
      <c r="J2355"/>
      <c r="K2355"/>
      <c r="L2355"/>
    </row>
    <row r="2356" spans="4:12" x14ac:dyDescent="0.2">
      <c r="D2356" s="58"/>
      <c r="J2356"/>
      <c r="K2356"/>
      <c r="L2356"/>
    </row>
    <row r="2357" spans="4:12" x14ac:dyDescent="0.2">
      <c r="D2357" s="58"/>
      <c r="J2357"/>
      <c r="K2357"/>
      <c r="L2357"/>
    </row>
    <row r="2358" spans="4:12" x14ac:dyDescent="0.2">
      <c r="D2358" s="58"/>
      <c r="J2358"/>
      <c r="K2358"/>
      <c r="L2358"/>
    </row>
    <row r="2359" spans="4:12" x14ac:dyDescent="0.2">
      <c r="D2359" s="58"/>
      <c r="J2359"/>
      <c r="K2359"/>
      <c r="L2359"/>
    </row>
    <row r="2360" spans="4:12" x14ac:dyDescent="0.2">
      <c r="D2360" s="58"/>
      <c r="J2360"/>
      <c r="K2360"/>
      <c r="L2360"/>
    </row>
    <row r="2361" spans="4:12" x14ac:dyDescent="0.2">
      <c r="D2361" s="58"/>
      <c r="J2361"/>
      <c r="K2361"/>
      <c r="L2361"/>
    </row>
    <row r="2362" spans="4:12" x14ac:dyDescent="0.2">
      <c r="D2362" s="58"/>
      <c r="J2362"/>
      <c r="K2362"/>
      <c r="L2362"/>
    </row>
    <row r="2363" spans="4:12" x14ac:dyDescent="0.2">
      <c r="D2363" s="58"/>
      <c r="J2363"/>
      <c r="K2363"/>
      <c r="L2363"/>
    </row>
    <row r="2364" spans="4:12" x14ac:dyDescent="0.2">
      <c r="D2364" s="58"/>
      <c r="J2364"/>
      <c r="K2364"/>
      <c r="L2364"/>
    </row>
    <row r="2365" spans="4:12" x14ac:dyDescent="0.2">
      <c r="D2365" s="58"/>
      <c r="J2365"/>
      <c r="K2365"/>
      <c r="L2365"/>
    </row>
    <row r="2366" spans="4:12" x14ac:dyDescent="0.2">
      <c r="D2366" s="58"/>
      <c r="J2366"/>
      <c r="K2366"/>
      <c r="L2366"/>
    </row>
    <row r="2367" spans="4:12" x14ac:dyDescent="0.2">
      <c r="D2367" s="58"/>
      <c r="J2367"/>
      <c r="K2367"/>
      <c r="L2367"/>
    </row>
    <row r="2368" spans="4:12" x14ac:dyDescent="0.2">
      <c r="D2368" s="58"/>
      <c r="J2368"/>
      <c r="K2368"/>
      <c r="L2368"/>
    </row>
    <row r="2369" spans="4:12" x14ac:dyDescent="0.2">
      <c r="D2369" s="58"/>
      <c r="J2369"/>
      <c r="K2369"/>
      <c r="L2369"/>
    </row>
    <row r="2370" spans="4:12" x14ac:dyDescent="0.2">
      <c r="D2370" s="58"/>
      <c r="J2370"/>
      <c r="K2370"/>
      <c r="L2370"/>
    </row>
    <row r="2371" spans="4:12" x14ac:dyDescent="0.2">
      <c r="D2371" s="58"/>
      <c r="J2371"/>
      <c r="K2371"/>
      <c r="L2371"/>
    </row>
    <row r="2372" spans="4:12" x14ac:dyDescent="0.2">
      <c r="D2372" s="58"/>
      <c r="J2372"/>
      <c r="K2372"/>
      <c r="L2372"/>
    </row>
    <row r="2373" spans="4:12" x14ac:dyDescent="0.2">
      <c r="D2373" s="58"/>
      <c r="J2373"/>
      <c r="K2373"/>
      <c r="L2373"/>
    </row>
    <row r="2374" spans="4:12" x14ac:dyDescent="0.2">
      <c r="D2374" s="58"/>
      <c r="J2374"/>
      <c r="K2374"/>
      <c r="L2374"/>
    </row>
    <row r="2375" spans="4:12" x14ac:dyDescent="0.2">
      <c r="D2375" s="58"/>
      <c r="J2375"/>
      <c r="K2375"/>
      <c r="L2375"/>
    </row>
    <row r="2376" spans="4:12" x14ac:dyDescent="0.2">
      <c r="D2376" s="58"/>
      <c r="J2376"/>
      <c r="K2376"/>
      <c r="L2376"/>
    </row>
    <row r="2377" spans="4:12" x14ac:dyDescent="0.2">
      <c r="D2377" s="58"/>
      <c r="J2377"/>
      <c r="K2377"/>
      <c r="L2377"/>
    </row>
    <row r="2378" spans="4:12" x14ac:dyDescent="0.2">
      <c r="D2378" s="58"/>
      <c r="J2378"/>
      <c r="K2378"/>
      <c r="L2378"/>
    </row>
    <row r="2379" spans="4:12" x14ac:dyDescent="0.2">
      <c r="D2379" s="58"/>
      <c r="J2379"/>
      <c r="K2379"/>
      <c r="L2379"/>
    </row>
    <row r="2380" spans="4:12" x14ac:dyDescent="0.2">
      <c r="D2380" s="58"/>
      <c r="J2380"/>
      <c r="K2380"/>
      <c r="L2380"/>
    </row>
    <row r="2381" spans="4:12" x14ac:dyDescent="0.2">
      <c r="D2381" s="58"/>
      <c r="J2381"/>
      <c r="K2381"/>
      <c r="L2381"/>
    </row>
    <row r="2382" spans="4:12" x14ac:dyDescent="0.2">
      <c r="D2382" s="58"/>
      <c r="J2382"/>
      <c r="K2382"/>
      <c r="L2382"/>
    </row>
    <row r="2383" spans="4:12" x14ac:dyDescent="0.2">
      <c r="D2383" s="58"/>
      <c r="J2383"/>
      <c r="K2383"/>
      <c r="L2383"/>
    </row>
    <row r="2384" spans="4:12" x14ac:dyDescent="0.2">
      <c r="D2384" s="58"/>
      <c r="J2384"/>
      <c r="K2384"/>
      <c r="L2384"/>
    </row>
    <row r="2385" spans="4:12" x14ac:dyDescent="0.2">
      <c r="D2385" s="58"/>
      <c r="J2385"/>
      <c r="K2385"/>
      <c r="L2385"/>
    </row>
    <row r="2386" spans="4:12" x14ac:dyDescent="0.2">
      <c r="D2386" s="58"/>
      <c r="J2386"/>
      <c r="K2386"/>
      <c r="L2386"/>
    </row>
    <row r="2387" spans="4:12" x14ac:dyDescent="0.2">
      <c r="D2387" s="58"/>
      <c r="J2387"/>
      <c r="K2387"/>
      <c r="L2387"/>
    </row>
    <row r="2388" spans="4:12" x14ac:dyDescent="0.2">
      <c r="D2388" s="58"/>
      <c r="J2388"/>
      <c r="K2388"/>
      <c r="L2388"/>
    </row>
    <row r="2389" spans="4:12" x14ac:dyDescent="0.2">
      <c r="D2389" s="58"/>
      <c r="J2389"/>
      <c r="K2389"/>
      <c r="L2389"/>
    </row>
    <row r="2390" spans="4:12" x14ac:dyDescent="0.2">
      <c r="D2390" s="58"/>
      <c r="J2390"/>
      <c r="K2390"/>
      <c r="L2390"/>
    </row>
    <row r="2391" spans="4:12" x14ac:dyDescent="0.2">
      <c r="D2391" s="58"/>
      <c r="J2391"/>
      <c r="K2391"/>
      <c r="L2391"/>
    </row>
    <row r="2392" spans="4:12" x14ac:dyDescent="0.2">
      <c r="D2392" s="58"/>
      <c r="J2392"/>
      <c r="K2392"/>
      <c r="L2392"/>
    </row>
    <row r="2393" spans="4:12" x14ac:dyDescent="0.2">
      <c r="D2393" s="58"/>
      <c r="J2393"/>
      <c r="K2393"/>
      <c r="L2393"/>
    </row>
    <row r="2394" spans="4:12" x14ac:dyDescent="0.2">
      <c r="D2394" s="58"/>
      <c r="J2394"/>
      <c r="K2394"/>
      <c r="L2394"/>
    </row>
    <row r="2395" spans="4:12" x14ac:dyDescent="0.2">
      <c r="D2395" s="58"/>
      <c r="J2395"/>
      <c r="K2395"/>
      <c r="L2395"/>
    </row>
    <row r="2396" spans="4:12" x14ac:dyDescent="0.2">
      <c r="D2396" s="58"/>
      <c r="J2396"/>
      <c r="K2396"/>
      <c r="L2396"/>
    </row>
    <row r="2397" spans="4:12" x14ac:dyDescent="0.2">
      <c r="D2397" s="58"/>
      <c r="J2397"/>
      <c r="K2397"/>
      <c r="L2397"/>
    </row>
    <row r="2398" spans="4:12" x14ac:dyDescent="0.2">
      <c r="D2398" s="58"/>
      <c r="J2398"/>
      <c r="K2398"/>
      <c r="L2398"/>
    </row>
    <row r="2399" spans="4:12" x14ac:dyDescent="0.2">
      <c r="D2399" s="58"/>
      <c r="J2399"/>
      <c r="K2399"/>
      <c r="L2399"/>
    </row>
    <row r="2400" spans="4:12" x14ac:dyDescent="0.2">
      <c r="D2400" s="58"/>
      <c r="J2400"/>
      <c r="K2400"/>
      <c r="L2400"/>
    </row>
    <row r="2401" spans="4:12" x14ac:dyDescent="0.2">
      <c r="D2401" s="58"/>
      <c r="J2401"/>
      <c r="K2401"/>
      <c r="L2401"/>
    </row>
    <row r="2402" spans="4:12" x14ac:dyDescent="0.2">
      <c r="D2402" s="58"/>
      <c r="J2402"/>
      <c r="K2402"/>
      <c r="L2402"/>
    </row>
    <row r="2403" spans="4:12" x14ac:dyDescent="0.2">
      <c r="D2403" s="58"/>
      <c r="J2403"/>
      <c r="K2403"/>
      <c r="L2403"/>
    </row>
    <row r="2404" spans="4:12" x14ac:dyDescent="0.2">
      <c r="D2404" s="58"/>
      <c r="J2404"/>
      <c r="K2404"/>
      <c r="L2404"/>
    </row>
    <row r="2405" spans="4:12" x14ac:dyDescent="0.2">
      <c r="D2405" s="58"/>
      <c r="J2405"/>
      <c r="K2405"/>
      <c r="L2405"/>
    </row>
    <row r="2406" spans="4:12" x14ac:dyDescent="0.2">
      <c r="D2406" s="58"/>
      <c r="J2406"/>
      <c r="K2406"/>
      <c r="L2406"/>
    </row>
    <row r="2407" spans="4:12" x14ac:dyDescent="0.2">
      <c r="D2407" s="58"/>
      <c r="J2407"/>
      <c r="K2407"/>
      <c r="L2407"/>
    </row>
    <row r="2408" spans="4:12" x14ac:dyDescent="0.2">
      <c r="D2408" s="58"/>
      <c r="J2408"/>
      <c r="K2408"/>
      <c r="L2408"/>
    </row>
    <row r="2409" spans="4:12" x14ac:dyDescent="0.2">
      <c r="D2409" s="58"/>
      <c r="J2409"/>
      <c r="K2409"/>
      <c r="L2409"/>
    </row>
    <row r="2410" spans="4:12" x14ac:dyDescent="0.2">
      <c r="D2410" s="58"/>
      <c r="J2410"/>
      <c r="K2410"/>
      <c r="L2410"/>
    </row>
    <row r="2411" spans="4:12" x14ac:dyDescent="0.2">
      <c r="D2411" s="58"/>
      <c r="J2411"/>
      <c r="K2411"/>
      <c r="L2411"/>
    </row>
    <row r="2412" spans="4:12" x14ac:dyDescent="0.2">
      <c r="D2412" s="58"/>
      <c r="J2412"/>
      <c r="K2412"/>
      <c r="L2412"/>
    </row>
    <row r="2413" spans="4:12" x14ac:dyDescent="0.2">
      <c r="D2413" s="58"/>
      <c r="J2413"/>
      <c r="K2413"/>
      <c r="L2413"/>
    </row>
    <row r="2414" spans="4:12" x14ac:dyDescent="0.2">
      <c r="D2414" s="58"/>
      <c r="J2414"/>
      <c r="K2414"/>
      <c r="L2414"/>
    </row>
    <row r="2415" spans="4:12" x14ac:dyDescent="0.2">
      <c r="D2415" s="58"/>
      <c r="J2415"/>
      <c r="K2415"/>
      <c r="L2415"/>
    </row>
    <row r="2416" spans="4:12" x14ac:dyDescent="0.2">
      <c r="D2416" s="58"/>
      <c r="J2416"/>
      <c r="K2416"/>
      <c r="L2416"/>
    </row>
    <row r="2417" spans="4:12" x14ac:dyDescent="0.2">
      <c r="D2417" s="58"/>
      <c r="J2417"/>
      <c r="K2417"/>
      <c r="L2417"/>
    </row>
    <row r="2418" spans="4:12" x14ac:dyDescent="0.2">
      <c r="D2418" s="58"/>
      <c r="J2418"/>
      <c r="K2418"/>
      <c r="L2418"/>
    </row>
    <row r="2419" spans="4:12" x14ac:dyDescent="0.2">
      <c r="D2419" s="58"/>
      <c r="J2419"/>
      <c r="K2419"/>
      <c r="L2419"/>
    </row>
    <row r="2420" spans="4:12" x14ac:dyDescent="0.2">
      <c r="D2420" s="58"/>
      <c r="J2420"/>
      <c r="K2420"/>
      <c r="L2420"/>
    </row>
    <row r="2421" spans="4:12" x14ac:dyDescent="0.2">
      <c r="D2421" s="58"/>
      <c r="J2421"/>
      <c r="K2421"/>
      <c r="L2421"/>
    </row>
    <row r="2422" spans="4:12" x14ac:dyDescent="0.2">
      <c r="D2422" s="58"/>
      <c r="J2422"/>
      <c r="K2422"/>
      <c r="L2422"/>
    </row>
    <row r="2423" spans="4:12" x14ac:dyDescent="0.2">
      <c r="D2423" s="58"/>
      <c r="J2423"/>
      <c r="K2423"/>
      <c r="L2423"/>
    </row>
    <row r="2424" spans="4:12" x14ac:dyDescent="0.2">
      <c r="D2424" s="58"/>
      <c r="J2424"/>
      <c r="K2424"/>
      <c r="L2424"/>
    </row>
    <row r="2425" spans="4:12" x14ac:dyDescent="0.2">
      <c r="D2425" s="58"/>
      <c r="J2425"/>
      <c r="K2425"/>
      <c r="L2425"/>
    </row>
    <row r="2426" spans="4:12" x14ac:dyDescent="0.2">
      <c r="D2426" s="58"/>
      <c r="J2426"/>
      <c r="K2426"/>
      <c r="L2426"/>
    </row>
    <row r="2427" spans="4:12" x14ac:dyDescent="0.2">
      <c r="D2427" s="58"/>
      <c r="J2427"/>
      <c r="K2427"/>
      <c r="L2427"/>
    </row>
    <row r="2428" spans="4:12" x14ac:dyDescent="0.2">
      <c r="D2428" s="58"/>
      <c r="J2428"/>
      <c r="K2428"/>
      <c r="L2428"/>
    </row>
    <row r="2429" spans="4:12" x14ac:dyDescent="0.2">
      <c r="D2429" s="58"/>
      <c r="J2429"/>
      <c r="K2429"/>
      <c r="L2429"/>
    </row>
    <row r="2430" spans="4:12" x14ac:dyDescent="0.2">
      <c r="D2430" s="58"/>
      <c r="J2430"/>
      <c r="K2430"/>
      <c r="L2430"/>
    </row>
    <row r="2431" spans="4:12" x14ac:dyDescent="0.2">
      <c r="D2431" s="58"/>
      <c r="J2431"/>
      <c r="K2431"/>
      <c r="L2431"/>
    </row>
    <row r="2432" spans="4:12" x14ac:dyDescent="0.2">
      <c r="D2432" s="58"/>
      <c r="J2432"/>
      <c r="K2432"/>
      <c r="L2432"/>
    </row>
    <row r="2433" spans="4:12" x14ac:dyDescent="0.2">
      <c r="D2433" s="58"/>
      <c r="J2433"/>
      <c r="K2433"/>
      <c r="L2433"/>
    </row>
    <row r="2434" spans="4:12" x14ac:dyDescent="0.2">
      <c r="D2434" s="58"/>
      <c r="J2434"/>
      <c r="K2434"/>
      <c r="L2434"/>
    </row>
    <row r="2435" spans="4:12" x14ac:dyDescent="0.2">
      <c r="D2435" s="58"/>
      <c r="J2435"/>
      <c r="K2435"/>
      <c r="L2435"/>
    </row>
    <row r="2436" spans="4:12" x14ac:dyDescent="0.2">
      <c r="D2436" s="58"/>
      <c r="J2436"/>
      <c r="K2436"/>
      <c r="L2436"/>
    </row>
    <row r="2437" spans="4:12" x14ac:dyDescent="0.2">
      <c r="D2437" s="58"/>
      <c r="J2437"/>
      <c r="K2437"/>
      <c r="L2437"/>
    </row>
    <row r="2438" spans="4:12" x14ac:dyDescent="0.2">
      <c r="D2438" s="58"/>
      <c r="J2438"/>
      <c r="K2438"/>
      <c r="L2438"/>
    </row>
    <row r="2439" spans="4:12" x14ac:dyDescent="0.2">
      <c r="D2439" s="58"/>
      <c r="J2439"/>
      <c r="K2439"/>
      <c r="L2439"/>
    </row>
    <row r="2440" spans="4:12" x14ac:dyDescent="0.2">
      <c r="D2440" s="58"/>
      <c r="J2440"/>
      <c r="K2440"/>
      <c r="L2440"/>
    </row>
    <row r="2441" spans="4:12" x14ac:dyDescent="0.2">
      <c r="D2441" s="58"/>
      <c r="J2441"/>
      <c r="K2441"/>
      <c r="L2441"/>
    </row>
    <row r="2442" spans="4:12" x14ac:dyDescent="0.2">
      <c r="D2442" s="58"/>
      <c r="J2442"/>
      <c r="K2442"/>
      <c r="L2442"/>
    </row>
    <row r="2443" spans="4:12" x14ac:dyDescent="0.2">
      <c r="D2443" s="58"/>
      <c r="J2443"/>
      <c r="K2443"/>
      <c r="L2443"/>
    </row>
    <row r="2444" spans="4:12" x14ac:dyDescent="0.2">
      <c r="D2444" s="58"/>
      <c r="J2444"/>
      <c r="K2444"/>
      <c r="L2444"/>
    </row>
    <row r="2445" spans="4:12" x14ac:dyDescent="0.2">
      <c r="D2445" s="58"/>
      <c r="J2445"/>
      <c r="K2445"/>
      <c r="L2445"/>
    </row>
    <row r="2446" spans="4:12" x14ac:dyDescent="0.2">
      <c r="D2446" s="58"/>
      <c r="J2446"/>
      <c r="K2446"/>
      <c r="L2446"/>
    </row>
    <row r="2447" spans="4:12" x14ac:dyDescent="0.2">
      <c r="D2447" s="58"/>
      <c r="J2447"/>
      <c r="K2447"/>
      <c r="L2447"/>
    </row>
    <row r="2448" spans="4:12" x14ac:dyDescent="0.2">
      <c r="D2448" s="58"/>
      <c r="J2448"/>
      <c r="K2448"/>
      <c r="L2448"/>
    </row>
    <row r="2449" spans="4:12" x14ac:dyDescent="0.2">
      <c r="D2449" s="58"/>
      <c r="J2449"/>
      <c r="K2449"/>
      <c r="L2449"/>
    </row>
    <row r="2450" spans="4:12" x14ac:dyDescent="0.2">
      <c r="D2450" s="58"/>
      <c r="J2450"/>
      <c r="K2450"/>
      <c r="L2450"/>
    </row>
    <row r="2451" spans="4:12" x14ac:dyDescent="0.2">
      <c r="D2451" s="58"/>
      <c r="J2451"/>
      <c r="K2451"/>
      <c r="L2451"/>
    </row>
    <row r="2452" spans="4:12" x14ac:dyDescent="0.2">
      <c r="D2452" s="58"/>
      <c r="J2452"/>
      <c r="K2452"/>
      <c r="L2452"/>
    </row>
    <row r="2453" spans="4:12" x14ac:dyDescent="0.2">
      <c r="D2453" s="58"/>
      <c r="J2453"/>
      <c r="K2453"/>
      <c r="L2453"/>
    </row>
    <row r="2454" spans="4:12" x14ac:dyDescent="0.2">
      <c r="D2454" s="58"/>
      <c r="J2454"/>
      <c r="K2454"/>
      <c r="L2454"/>
    </row>
    <row r="2455" spans="4:12" x14ac:dyDescent="0.2">
      <c r="D2455" s="58"/>
      <c r="J2455"/>
      <c r="K2455"/>
      <c r="L2455"/>
    </row>
    <row r="2456" spans="4:12" x14ac:dyDescent="0.2">
      <c r="D2456" s="58"/>
      <c r="J2456"/>
      <c r="K2456"/>
      <c r="L2456"/>
    </row>
    <row r="2457" spans="4:12" x14ac:dyDescent="0.2">
      <c r="D2457" s="58"/>
      <c r="J2457"/>
      <c r="K2457"/>
      <c r="L2457"/>
    </row>
    <row r="2458" spans="4:12" x14ac:dyDescent="0.2">
      <c r="D2458" s="58"/>
      <c r="J2458"/>
      <c r="K2458"/>
      <c r="L2458"/>
    </row>
    <row r="2459" spans="4:12" x14ac:dyDescent="0.2">
      <c r="D2459" s="58"/>
      <c r="J2459"/>
      <c r="K2459"/>
      <c r="L2459"/>
    </row>
    <row r="2460" spans="4:12" x14ac:dyDescent="0.2">
      <c r="D2460" s="58"/>
      <c r="J2460"/>
      <c r="K2460"/>
      <c r="L2460"/>
    </row>
    <row r="2461" spans="4:12" x14ac:dyDescent="0.2">
      <c r="D2461" s="58"/>
      <c r="J2461"/>
      <c r="K2461"/>
      <c r="L2461"/>
    </row>
    <row r="2462" spans="4:12" x14ac:dyDescent="0.2">
      <c r="D2462" s="58"/>
      <c r="J2462"/>
      <c r="K2462"/>
      <c r="L2462"/>
    </row>
    <row r="2463" spans="4:12" x14ac:dyDescent="0.2">
      <c r="D2463" s="58"/>
      <c r="J2463"/>
      <c r="K2463"/>
      <c r="L2463"/>
    </row>
    <row r="2464" spans="4:12" x14ac:dyDescent="0.2">
      <c r="D2464" s="58"/>
      <c r="J2464"/>
      <c r="K2464"/>
      <c r="L2464"/>
    </row>
    <row r="2465" spans="4:12" x14ac:dyDescent="0.2">
      <c r="D2465" s="58"/>
      <c r="J2465"/>
      <c r="K2465"/>
      <c r="L2465"/>
    </row>
    <row r="2466" spans="4:12" x14ac:dyDescent="0.2">
      <c r="D2466" s="58"/>
      <c r="J2466"/>
      <c r="K2466"/>
      <c r="L2466"/>
    </row>
    <row r="2467" spans="4:12" x14ac:dyDescent="0.2">
      <c r="D2467" s="58"/>
      <c r="J2467"/>
      <c r="K2467"/>
      <c r="L2467"/>
    </row>
    <row r="2468" spans="4:12" x14ac:dyDescent="0.2">
      <c r="D2468" s="58"/>
      <c r="J2468"/>
      <c r="K2468"/>
      <c r="L2468"/>
    </row>
    <row r="2469" spans="4:12" x14ac:dyDescent="0.2">
      <c r="D2469" s="58"/>
      <c r="J2469"/>
      <c r="K2469"/>
      <c r="L2469"/>
    </row>
    <row r="2470" spans="4:12" x14ac:dyDescent="0.2">
      <c r="D2470" s="58"/>
      <c r="J2470"/>
      <c r="K2470"/>
      <c r="L2470"/>
    </row>
    <row r="2471" spans="4:12" x14ac:dyDescent="0.2">
      <c r="D2471" s="58"/>
      <c r="J2471"/>
      <c r="K2471"/>
      <c r="L2471"/>
    </row>
    <row r="2472" spans="4:12" x14ac:dyDescent="0.2">
      <c r="D2472" s="58"/>
      <c r="J2472"/>
      <c r="K2472"/>
      <c r="L2472"/>
    </row>
    <row r="2473" spans="4:12" x14ac:dyDescent="0.2">
      <c r="D2473" s="58"/>
      <c r="J2473"/>
      <c r="K2473"/>
      <c r="L2473"/>
    </row>
    <row r="2474" spans="4:12" x14ac:dyDescent="0.2">
      <c r="D2474" s="58"/>
      <c r="J2474"/>
      <c r="K2474"/>
      <c r="L2474"/>
    </row>
    <row r="2475" spans="4:12" x14ac:dyDescent="0.2">
      <c r="D2475" s="58"/>
      <c r="J2475"/>
      <c r="K2475"/>
      <c r="L2475"/>
    </row>
    <row r="2476" spans="4:12" x14ac:dyDescent="0.2">
      <c r="D2476" s="58"/>
      <c r="J2476"/>
      <c r="K2476"/>
      <c r="L2476"/>
    </row>
    <row r="2477" spans="4:12" x14ac:dyDescent="0.2">
      <c r="D2477" s="58"/>
      <c r="J2477"/>
      <c r="K2477"/>
      <c r="L2477"/>
    </row>
    <row r="2478" spans="4:12" x14ac:dyDescent="0.2">
      <c r="D2478" s="58"/>
      <c r="J2478"/>
      <c r="K2478"/>
      <c r="L2478"/>
    </row>
    <row r="2479" spans="4:12" x14ac:dyDescent="0.2">
      <c r="D2479" s="58"/>
      <c r="J2479"/>
      <c r="K2479"/>
      <c r="L2479"/>
    </row>
    <row r="2480" spans="4:12" x14ac:dyDescent="0.2">
      <c r="D2480" s="58"/>
      <c r="J2480"/>
      <c r="K2480"/>
      <c r="L2480"/>
    </row>
    <row r="2481" spans="4:12" x14ac:dyDescent="0.2">
      <c r="D2481" s="58"/>
      <c r="J2481"/>
      <c r="K2481"/>
      <c r="L2481"/>
    </row>
    <row r="2482" spans="4:12" x14ac:dyDescent="0.2">
      <c r="D2482" s="58"/>
      <c r="J2482"/>
      <c r="K2482"/>
      <c r="L2482"/>
    </row>
    <row r="2483" spans="4:12" x14ac:dyDescent="0.2">
      <c r="D2483" s="58"/>
      <c r="J2483"/>
      <c r="K2483"/>
      <c r="L2483"/>
    </row>
    <row r="2484" spans="4:12" x14ac:dyDescent="0.2">
      <c r="D2484" s="58"/>
      <c r="J2484"/>
      <c r="K2484"/>
      <c r="L2484"/>
    </row>
    <row r="2485" spans="4:12" x14ac:dyDescent="0.2">
      <c r="D2485" s="58"/>
      <c r="J2485"/>
      <c r="K2485"/>
      <c r="L2485"/>
    </row>
    <row r="2486" spans="4:12" x14ac:dyDescent="0.2">
      <c r="D2486" s="58"/>
      <c r="J2486"/>
      <c r="K2486"/>
      <c r="L2486"/>
    </row>
    <row r="2487" spans="4:12" x14ac:dyDescent="0.2">
      <c r="D2487" s="58"/>
      <c r="J2487"/>
      <c r="K2487"/>
      <c r="L2487"/>
    </row>
    <row r="2488" spans="4:12" x14ac:dyDescent="0.2">
      <c r="D2488" s="58"/>
      <c r="J2488"/>
      <c r="K2488"/>
      <c r="L2488"/>
    </row>
    <row r="2489" spans="4:12" x14ac:dyDescent="0.2">
      <c r="D2489" s="58"/>
      <c r="J2489"/>
      <c r="K2489"/>
      <c r="L2489"/>
    </row>
    <row r="2490" spans="4:12" x14ac:dyDescent="0.2">
      <c r="D2490" s="58"/>
      <c r="J2490"/>
      <c r="K2490"/>
      <c r="L2490"/>
    </row>
    <row r="2491" spans="4:12" x14ac:dyDescent="0.2">
      <c r="D2491" s="58"/>
      <c r="J2491"/>
      <c r="K2491"/>
      <c r="L2491"/>
    </row>
    <row r="2492" spans="4:12" x14ac:dyDescent="0.2">
      <c r="D2492" s="58"/>
      <c r="J2492"/>
      <c r="K2492"/>
      <c r="L2492"/>
    </row>
    <row r="2493" spans="4:12" x14ac:dyDescent="0.2">
      <c r="D2493" s="58"/>
      <c r="J2493"/>
      <c r="K2493"/>
      <c r="L2493"/>
    </row>
    <row r="2494" spans="4:12" x14ac:dyDescent="0.2">
      <c r="D2494" s="58"/>
      <c r="J2494"/>
      <c r="K2494"/>
      <c r="L2494"/>
    </row>
    <row r="2495" spans="4:12" x14ac:dyDescent="0.2">
      <c r="D2495" s="58"/>
      <c r="J2495"/>
      <c r="K2495"/>
      <c r="L2495"/>
    </row>
    <row r="2496" spans="4:12" x14ac:dyDescent="0.2">
      <c r="D2496" s="58"/>
      <c r="J2496"/>
      <c r="K2496"/>
      <c r="L2496"/>
    </row>
    <row r="2497" spans="4:12" x14ac:dyDescent="0.2">
      <c r="D2497" s="58"/>
      <c r="J2497"/>
      <c r="K2497"/>
      <c r="L2497"/>
    </row>
    <row r="2498" spans="4:12" x14ac:dyDescent="0.2">
      <c r="D2498" s="58"/>
      <c r="J2498"/>
      <c r="K2498"/>
      <c r="L2498"/>
    </row>
    <row r="2499" spans="4:12" x14ac:dyDescent="0.2">
      <c r="D2499" s="58"/>
      <c r="J2499"/>
      <c r="K2499"/>
      <c r="L2499"/>
    </row>
    <row r="2500" spans="4:12" x14ac:dyDescent="0.2">
      <c r="D2500" s="58"/>
      <c r="J2500"/>
      <c r="K2500"/>
      <c r="L2500"/>
    </row>
    <row r="2501" spans="4:12" x14ac:dyDescent="0.2">
      <c r="D2501" s="58"/>
      <c r="J2501"/>
      <c r="K2501"/>
      <c r="L2501"/>
    </row>
    <row r="2502" spans="4:12" x14ac:dyDescent="0.2">
      <c r="D2502" s="58"/>
      <c r="J2502"/>
      <c r="K2502"/>
      <c r="L2502"/>
    </row>
    <row r="2503" spans="4:12" x14ac:dyDescent="0.2">
      <c r="D2503" s="58"/>
      <c r="J2503"/>
      <c r="K2503"/>
      <c r="L2503"/>
    </row>
    <row r="2504" spans="4:12" x14ac:dyDescent="0.2">
      <c r="D2504" s="58"/>
      <c r="J2504"/>
      <c r="K2504"/>
      <c r="L2504"/>
    </row>
    <row r="2505" spans="4:12" x14ac:dyDescent="0.2">
      <c r="D2505" s="58"/>
      <c r="J2505"/>
      <c r="K2505"/>
      <c r="L2505"/>
    </row>
    <row r="2506" spans="4:12" x14ac:dyDescent="0.2">
      <c r="D2506" s="58"/>
      <c r="J2506"/>
      <c r="K2506"/>
      <c r="L2506"/>
    </row>
    <row r="2507" spans="4:12" x14ac:dyDescent="0.2">
      <c r="D2507" s="58"/>
      <c r="J2507"/>
      <c r="K2507"/>
      <c r="L2507"/>
    </row>
    <row r="2508" spans="4:12" x14ac:dyDescent="0.2">
      <c r="D2508" s="58"/>
      <c r="J2508"/>
      <c r="K2508"/>
      <c r="L2508"/>
    </row>
    <row r="2509" spans="4:12" x14ac:dyDescent="0.2">
      <c r="D2509" s="58"/>
      <c r="J2509"/>
      <c r="K2509"/>
      <c r="L2509"/>
    </row>
    <row r="2510" spans="4:12" x14ac:dyDescent="0.2">
      <c r="D2510" s="58"/>
      <c r="J2510"/>
      <c r="K2510"/>
      <c r="L2510"/>
    </row>
    <row r="2511" spans="4:12" x14ac:dyDescent="0.2">
      <c r="D2511" s="58"/>
      <c r="J2511"/>
      <c r="K2511"/>
      <c r="L2511"/>
    </row>
    <row r="2512" spans="4:12" x14ac:dyDescent="0.2">
      <c r="D2512" s="58"/>
      <c r="J2512"/>
      <c r="K2512"/>
      <c r="L2512"/>
    </row>
    <row r="2513" spans="4:12" x14ac:dyDescent="0.2">
      <c r="D2513" s="58"/>
      <c r="J2513"/>
      <c r="K2513"/>
      <c r="L2513"/>
    </row>
    <row r="2514" spans="4:12" x14ac:dyDescent="0.2">
      <c r="D2514" s="58"/>
      <c r="J2514"/>
      <c r="K2514"/>
      <c r="L2514"/>
    </row>
    <row r="2515" spans="4:12" x14ac:dyDescent="0.2">
      <c r="D2515" s="58"/>
      <c r="J2515"/>
      <c r="K2515"/>
      <c r="L2515"/>
    </row>
    <row r="2516" spans="4:12" x14ac:dyDescent="0.2">
      <c r="D2516" s="58"/>
      <c r="J2516"/>
      <c r="K2516"/>
      <c r="L2516"/>
    </row>
    <row r="2517" spans="4:12" x14ac:dyDescent="0.2">
      <c r="D2517" s="58"/>
      <c r="J2517"/>
      <c r="K2517"/>
      <c r="L2517"/>
    </row>
    <row r="2518" spans="4:12" x14ac:dyDescent="0.2">
      <c r="D2518" s="58"/>
      <c r="J2518"/>
      <c r="K2518"/>
      <c r="L2518"/>
    </row>
    <row r="2519" spans="4:12" x14ac:dyDescent="0.2">
      <c r="D2519" s="58"/>
      <c r="J2519"/>
      <c r="K2519"/>
      <c r="L2519"/>
    </row>
    <row r="2520" spans="4:12" x14ac:dyDescent="0.2">
      <c r="D2520" s="58"/>
      <c r="J2520"/>
      <c r="K2520"/>
      <c r="L2520"/>
    </row>
    <row r="2521" spans="4:12" x14ac:dyDescent="0.2">
      <c r="D2521" s="58"/>
      <c r="J2521"/>
      <c r="K2521"/>
      <c r="L2521"/>
    </row>
    <row r="2522" spans="4:12" x14ac:dyDescent="0.2">
      <c r="D2522" s="58"/>
      <c r="J2522"/>
      <c r="K2522"/>
      <c r="L2522"/>
    </row>
    <row r="2523" spans="4:12" x14ac:dyDescent="0.2">
      <c r="D2523" s="58"/>
      <c r="J2523"/>
      <c r="K2523"/>
      <c r="L2523"/>
    </row>
    <row r="2524" spans="4:12" x14ac:dyDescent="0.2">
      <c r="D2524" s="58"/>
      <c r="J2524"/>
      <c r="K2524"/>
      <c r="L2524"/>
    </row>
    <row r="2525" spans="4:12" x14ac:dyDescent="0.2">
      <c r="D2525" s="58"/>
      <c r="J2525"/>
      <c r="K2525"/>
      <c r="L2525"/>
    </row>
    <row r="2526" spans="4:12" x14ac:dyDescent="0.2">
      <c r="D2526" s="58"/>
      <c r="J2526"/>
      <c r="K2526"/>
      <c r="L2526"/>
    </row>
    <row r="2527" spans="4:12" x14ac:dyDescent="0.2">
      <c r="D2527" s="58"/>
      <c r="J2527"/>
      <c r="K2527"/>
      <c r="L2527"/>
    </row>
    <row r="2528" spans="4:12" x14ac:dyDescent="0.2">
      <c r="D2528" s="58"/>
      <c r="J2528"/>
      <c r="K2528"/>
      <c r="L2528"/>
    </row>
    <row r="2529" spans="4:12" x14ac:dyDescent="0.2">
      <c r="D2529" s="58"/>
      <c r="J2529"/>
      <c r="K2529"/>
      <c r="L2529"/>
    </row>
    <row r="2530" spans="4:12" x14ac:dyDescent="0.2">
      <c r="D2530" s="58"/>
      <c r="J2530"/>
      <c r="K2530"/>
      <c r="L2530"/>
    </row>
    <row r="2531" spans="4:12" x14ac:dyDescent="0.2">
      <c r="D2531" s="58"/>
      <c r="J2531"/>
      <c r="K2531"/>
      <c r="L2531"/>
    </row>
    <row r="2532" spans="4:12" x14ac:dyDescent="0.2">
      <c r="D2532" s="58"/>
      <c r="J2532"/>
      <c r="K2532"/>
      <c r="L2532"/>
    </row>
    <row r="2533" spans="4:12" x14ac:dyDescent="0.2">
      <c r="D2533" s="58"/>
      <c r="J2533"/>
      <c r="K2533"/>
      <c r="L2533"/>
    </row>
    <row r="2534" spans="4:12" x14ac:dyDescent="0.2">
      <c r="D2534" s="58"/>
      <c r="J2534"/>
      <c r="K2534"/>
      <c r="L2534"/>
    </row>
    <row r="2535" spans="4:12" x14ac:dyDescent="0.2">
      <c r="D2535" s="58"/>
      <c r="J2535"/>
      <c r="K2535"/>
      <c r="L2535"/>
    </row>
    <row r="2536" spans="4:12" x14ac:dyDescent="0.2">
      <c r="D2536" s="58"/>
      <c r="J2536"/>
      <c r="K2536"/>
      <c r="L2536"/>
    </row>
    <row r="2537" spans="4:12" x14ac:dyDescent="0.2">
      <c r="D2537" s="58"/>
      <c r="J2537"/>
      <c r="K2537"/>
      <c r="L2537"/>
    </row>
    <row r="2538" spans="4:12" x14ac:dyDescent="0.2">
      <c r="D2538" s="58"/>
      <c r="J2538"/>
      <c r="K2538"/>
      <c r="L2538"/>
    </row>
    <row r="2539" spans="4:12" x14ac:dyDescent="0.2">
      <c r="D2539" s="58"/>
      <c r="J2539"/>
      <c r="K2539"/>
      <c r="L2539"/>
    </row>
    <row r="2540" spans="4:12" x14ac:dyDescent="0.2">
      <c r="D2540" s="58"/>
      <c r="J2540"/>
      <c r="K2540"/>
      <c r="L2540"/>
    </row>
    <row r="2541" spans="4:12" x14ac:dyDescent="0.2">
      <c r="D2541" s="58"/>
      <c r="J2541"/>
      <c r="K2541"/>
      <c r="L2541"/>
    </row>
    <row r="2542" spans="4:12" x14ac:dyDescent="0.2">
      <c r="D2542" s="58"/>
      <c r="J2542"/>
      <c r="K2542"/>
      <c r="L2542"/>
    </row>
    <row r="2543" spans="4:12" x14ac:dyDescent="0.2">
      <c r="D2543" s="58"/>
      <c r="J2543"/>
      <c r="K2543"/>
      <c r="L2543"/>
    </row>
    <row r="2544" spans="4:12" x14ac:dyDescent="0.2">
      <c r="D2544" s="58"/>
      <c r="J2544"/>
      <c r="K2544"/>
      <c r="L2544"/>
    </row>
    <row r="2545" spans="4:12" x14ac:dyDescent="0.2">
      <c r="D2545" s="58"/>
      <c r="J2545"/>
      <c r="K2545"/>
      <c r="L2545"/>
    </row>
    <row r="2546" spans="4:12" x14ac:dyDescent="0.2">
      <c r="D2546" s="58"/>
      <c r="J2546"/>
      <c r="K2546"/>
      <c r="L2546"/>
    </row>
    <row r="2547" spans="4:12" x14ac:dyDescent="0.2">
      <c r="D2547" s="58"/>
      <c r="J2547"/>
      <c r="K2547"/>
      <c r="L2547"/>
    </row>
    <row r="2548" spans="4:12" x14ac:dyDescent="0.2">
      <c r="D2548" s="58"/>
      <c r="J2548"/>
      <c r="K2548"/>
      <c r="L2548"/>
    </row>
    <row r="2549" spans="4:12" x14ac:dyDescent="0.2">
      <c r="D2549" s="58"/>
      <c r="J2549"/>
      <c r="K2549"/>
      <c r="L2549"/>
    </row>
    <row r="2550" spans="4:12" x14ac:dyDescent="0.2">
      <c r="D2550" s="58"/>
      <c r="J2550"/>
      <c r="K2550"/>
      <c r="L2550"/>
    </row>
    <row r="2551" spans="4:12" x14ac:dyDescent="0.2">
      <c r="D2551" s="58"/>
      <c r="J2551"/>
      <c r="K2551"/>
      <c r="L2551"/>
    </row>
    <row r="2552" spans="4:12" x14ac:dyDescent="0.2">
      <c r="D2552" s="58"/>
      <c r="J2552"/>
      <c r="K2552"/>
      <c r="L2552"/>
    </row>
    <row r="2553" spans="4:12" x14ac:dyDescent="0.2">
      <c r="D2553" s="58"/>
      <c r="J2553"/>
      <c r="K2553"/>
      <c r="L2553"/>
    </row>
    <row r="2554" spans="4:12" x14ac:dyDescent="0.2">
      <c r="D2554" s="58"/>
      <c r="J2554"/>
      <c r="K2554"/>
      <c r="L2554"/>
    </row>
    <row r="2555" spans="4:12" x14ac:dyDescent="0.2">
      <c r="D2555" s="58"/>
      <c r="J2555"/>
      <c r="K2555"/>
      <c r="L2555"/>
    </row>
    <row r="2556" spans="4:12" x14ac:dyDescent="0.2">
      <c r="D2556" s="58"/>
      <c r="J2556"/>
      <c r="K2556"/>
      <c r="L2556"/>
    </row>
    <row r="2557" spans="4:12" x14ac:dyDescent="0.2">
      <c r="D2557" s="58"/>
      <c r="J2557"/>
      <c r="K2557"/>
      <c r="L2557"/>
    </row>
    <row r="2558" spans="4:12" x14ac:dyDescent="0.2">
      <c r="D2558" s="58"/>
      <c r="J2558"/>
      <c r="K2558"/>
      <c r="L2558"/>
    </row>
    <row r="2559" spans="4:12" x14ac:dyDescent="0.2">
      <c r="D2559" s="58"/>
      <c r="J2559"/>
      <c r="K2559"/>
      <c r="L2559"/>
    </row>
    <row r="2560" spans="4:12" x14ac:dyDescent="0.2">
      <c r="D2560" s="58"/>
      <c r="J2560"/>
      <c r="K2560"/>
      <c r="L2560"/>
    </row>
    <row r="2561" spans="4:12" x14ac:dyDescent="0.2">
      <c r="D2561" s="58"/>
      <c r="J2561"/>
      <c r="K2561"/>
      <c r="L2561"/>
    </row>
    <row r="2562" spans="4:12" x14ac:dyDescent="0.2">
      <c r="D2562" s="58"/>
      <c r="J2562"/>
      <c r="K2562"/>
      <c r="L2562"/>
    </row>
    <row r="2563" spans="4:12" x14ac:dyDescent="0.2">
      <c r="D2563" s="58"/>
      <c r="J2563"/>
      <c r="K2563"/>
      <c r="L2563"/>
    </row>
    <row r="2564" spans="4:12" x14ac:dyDescent="0.2">
      <c r="D2564" s="58"/>
      <c r="J2564"/>
      <c r="K2564"/>
      <c r="L2564"/>
    </row>
    <row r="2565" spans="4:12" x14ac:dyDescent="0.2">
      <c r="D2565" s="58"/>
      <c r="J2565"/>
      <c r="K2565"/>
      <c r="L2565"/>
    </row>
    <row r="2566" spans="4:12" x14ac:dyDescent="0.2">
      <c r="D2566" s="58"/>
      <c r="J2566"/>
      <c r="K2566"/>
      <c r="L2566"/>
    </row>
    <row r="2567" spans="4:12" x14ac:dyDescent="0.2">
      <c r="D2567" s="58"/>
      <c r="J2567"/>
      <c r="K2567"/>
      <c r="L2567"/>
    </row>
    <row r="2568" spans="4:12" x14ac:dyDescent="0.2">
      <c r="D2568" s="58"/>
      <c r="J2568"/>
      <c r="K2568"/>
      <c r="L2568"/>
    </row>
    <row r="2569" spans="4:12" x14ac:dyDescent="0.2">
      <c r="D2569" s="58"/>
      <c r="J2569"/>
      <c r="K2569"/>
      <c r="L2569"/>
    </row>
    <row r="2570" spans="4:12" x14ac:dyDescent="0.2">
      <c r="D2570" s="58"/>
      <c r="J2570"/>
      <c r="K2570"/>
      <c r="L2570"/>
    </row>
    <row r="2571" spans="4:12" x14ac:dyDescent="0.2">
      <c r="D2571" s="58"/>
      <c r="J2571"/>
      <c r="K2571"/>
      <c r="L2571"/>
    </row>
    <row r="2572" spans="4:12" x14ac:dyDescent="0.2">
      <c r="D2572" s="58"/>
      <c r="J2572"/>
      <c r="K2572"/>
      <c r="L2572"/>
    </row>
    <row r="2573" spans="4:12" x14ac:dyDescent="0.2">
      <c r="D2573" s="58"/>
      <c r="J2573"/>
      <c r="K2573"/>
      <c r="L2573"/>
    </row>
    <row r="2574" spans="4:12" x14ac:dyDescent="0.2">
      <c r="D2574" s="58"/>
      <c r="J2574"/>
      <c r="K2574"/>
      <c r="L2574"/>
    </row>
    <row r="2575" spans="4:12" x14ac:dyDescent="0.2">
      <c r="D2575" s="58"/>
      <c r="J2575"/>
      <c r="K2575"/>
      <c r="L2575"/>
    </row>
    <row r="2576" spans="4:12" x14ac:dyDescent="0.2">
      <c r="D2576" s="58"/>
      <c r="J2576"/>
      <c r="K2576"/>
      <c r="L2576"/>
    </row>
    <row r="2577" spans="4:12" x14ac:dyDescent="0.2">
      <c r="D2577" s="58"/>
      <c r="J2577"/>
      <c r="K2577"/>
      <c r="L2577"/>
    </row>
    <row r="2578" spans="4:12" x14ac:dyDescent="0.2">
      <c r="D2578" s="58"/>
      <c r="J2578"/>
      <c r="K2578"/>
      <c r="L2578"/>
    </row>
    <row r="2579" spans="4:12" x14ac:dyDescent="0.2">
      <c r="D2579" s="58"/>
      <c r="J2579"/>
      <c r="K2579"/>
      <c r="L2579"/>
    </row>
    <row r="2580" spans="4:12" x14ac:dyDescent="0.2">
      <c r="D2580" s="58"/>
      <c r="J2580"/>
      <c r="K2580"/>
      <c r="L2580"/>
    </row>
    <row r="2581" spans="4:12" x14ac:dyDescent="0.2">
      <c r="D2581" s="58"/>
      <c r="J2581"/>
      <c r="K2581"/>
      <c r="L2581"/>
    </row>
    <row r="2582" spans="4:12" x14ac:dyDescent="0.2">
      <c r="D2582" s="58"/>
      <c r="J2582"/>
      <c r="K2582"/>
      <c r="L2582"/>
    </row>
    <row r="2583" spans="4:12" x14ac:dyDescent="0.2">
      <c r="D2583" s="58"/>
      <c r="J2583"/>
      <c r="K2583"/>
      <c r="L2583"/>
    </row>
    <row r="2584" spans="4:12" x14ac:dyDescent="0.2">
      <c r="D2584" s="58"/>
      <c r="J2584"/>
      <c r="K2584"/>
      <c r="L2584"/>
    </row>
    <row r="2585" spans="4:12" x14ac:dyDescent="0.2">
      <c r="D2585" s="58"/>
      <c r="J2585"/>
      <c r="K2585"/>
      <c r="L2585"/>
    </row>
    <row r="2586" spans="4:12" x14ac:dyDescent="0.2">
      <c r="D2586" s="58"/>
      <c r="J2586"/>
      <c r="K2586"/>
      <c r="L2586"/>
    </row>
    <row r="2587" spans="4:12" x14ac:dyDescent="0.2">
      <c r="D2587" s="58"/>
      <c r="J2587"/>
      <c r="K2587"/>
      <c r="L2587"/>
    </row>
    <row r="2588" spans="4:12" x14ac:dyDescent="0.2">
      <c r="D2588" s="58"/>
      <c r="J2588"/>
      <c r="K2588"/>
      <c r="L2588"/>
    </row>
    <row r="2589" spans="4:12" x14ac:dyDescent="0.2">
      <c r="D2589" s="58"/>
      <c r="J2589"/>
      <c r="K2589"/>
      <c r="L2589"/>
    </row>
    <row r="2590" spans="4:12" x14ac:dyDescent="0.2">
      <c r="D2590" s="58"/>
      <c r="J2590"/>
      <c r="K2590"/>
      <c r="L2590"/>
    </row>
    <row r="2591" spans="4:12" x14ac:dyDescent="0.2">
      <c r="D2591" s="58"/>
      <c r="J2591"/>
      <c r="K2591"/>
      <c r="L2591"/>
    </row>
    <row r="2592" spans="4:12" x14ac:dyDescent="0.2">
      <c r="D2592" s="58"/>
      <c r="J2592"/>
      <c r="K2592"/>
      <c r="L2592"/>
    </row>
    <row r="2593" spans="4:12" x14ac:dyDescent="0.2">
      <c r="D2593" s="58"/>
      <c r="J2593"/>
      <c r="K2593"/>
      <c r="L2593"/>
    </row>
    <row r="2594" spans="4:12" x14ac:dyDescent="0.2">
      <c r="D2594" s="58"/>
      <c r="J2594"/>
      <c r="K2594"/>
      <c r="L2594"/>
    </row>
    <row r="2595" spans="4:12" x14ac:dyDescent="0.2">
      <c r="D2595" s="58"/>
      <c r="J2595"/>
      <c r="K2595"/>
      <c r="L2595"/>
    </row>
    <row r="2596" spans="4:12" x14ac:dyDescent="0.2">
      <c r="D2596" s="58"/>
      <c r="J2596"/>
      <c r="K2596"/>
      <c r="L2596"/>
    </row>
    <row r="2597" spans="4:12" x14ac:dyDescent="0.2">
      <c r="D2597" s="58"/>
      <c r="J2597"/>
      <c r="K2597"/>
      <c r="L2597"/>
    </row>
    <row r="2598" spans="4:12" x14ac:dyDescent="0.2">
      <c r="D2598" s="58"/>
      <c r="J2598"/>
      <c r="K2598"/>
      <c r="L2598"/>
    </row>
    <row r="2599" spans="4:12" x14ac:dyDescent="0.2">
      <c r="D2599" s="58"/>
      <c r="J2599"/>
      <c r="K2599"/>
      <c r="L2599"/>
    </row>
    <row r="2600" spans="4:12" x14ac:dyDescent="0.2">
      <c r="D2600" s="58"/>
      <c r="J2600"/>
      <c r="K2600"/>
      <c r="L2600"/>
    </row>
    <row r="2601" spans="4:12" x14ac:dyDescent="0.2">
      <c r="D2601" s="58"/>
      <c r="J2601"/>
      <c r="K2601"/>
      <c r="L2601"/>
    </row>
    <row r="2602" spans="4:12" x14ac:dyDescent="0.2">
      <c r="D2602" s="58"/>
      <c r="J2602"/>
      <c r="K2602"/>
      <c r="L2602"/>
    </row>
    <row r="2603" spans="4:12" x14ac:dyDescent="0.2">
      <c r="D2603" s="58"/>
      <c r="J2603"/>
      <c r="K2603"/>
      <c r="L2603"/>
    </row>
    <row r="2604" spans="4:12" x14ac:dyDescent="0.2">
      <c r="D2604" s="58"/>
      <c r="J2604"/>
      <c r="K2604"/>
      <c r="L2604"/>
    </row>
    <row r="2605" spans="4:12" x14ac:dyDescent="0.2">
      <c r="D2605" s="58"/>
      <c r="J2605"/>
      <c r="K2605"/>
      <c r="L2605"/>
    </row>
    <row r="2606" spans="4:12" x14ac:dyDescent="0.2">
      <c r="D2606" s="58"/>
      <c r="J2606"/>
      <c r="K2606"/>
      <c r="L2606"/>
    </row>
    <row r="2607" spans="4:12" x14ac:dyDescent="0.2">
      <c r="D2607" s="58"/>
      <c r="J2607"/>
      <c r="K2607"/>
      <c r="L2607"/>
    </row>
    <row r="2608" spans="4:12" x14ac:dyDescent="0.2">
      <c r="D2608" s="58"/>
      <c r="J2608"/>
      <c r="K2608"/>
      <c r="L2608"/>
    </row>
    <row r="2609" spans="4:12" x14ac:dyDescent="0.2">
      <c r="D2609" s="58"/>
      <c r="J2609"/>
      <c r="K2609"/>
      <c r="L2609"/>
    </row>
    <row r="2610" spans="4:12" x14ac:dyDescent="0.2">
      <c r="D2610" s="58"/>
      <c r="J2610"/>
      <c r="K2610"/>
      <c r="L2610"/>
    </row>
    <row r="2611" spans="4:12" x14ac:dyDescent="0.2">
      <c r="D2611" s="58"/>
      <c r="J2611"/>
      <c r="K2611"/>
      <c r="L2611"/>
    </row>
    <row r="2612" spans="4:12" x14ac:dyDescent="0.2">
      <c r="D2612" s="58"/>
      <c r="J2612"/>
      <c r="K2612"/>
      <c r="L2612"/>
    </row>
    <row r="2613" spans="4:12" x14ac:dyDescent="0.2">
      <c r="D2613" s="58"/>
      <c r="J2613"/>
      <c r="K2613"/>
      <c r="L2613"/>
    </row>
    <row r="2614" spans="4:12" x14ac:dyDescent="0.2">
      <c r="D2614" s="58"/>
      <c r="J2614"/>
      <c r="K2614"/>
      <c r="L2614"/>
    </row>
    <row r="2615" spans="4:12" x14ac:dyDescent="0.2">
      <c r="D2615" s="58"/>
      <c r="J2615"/>
      <c r="K2615"/>
      <c r="L2615"/>
    </row>
    <row r="2616" spans="4:12" x14ac:dyDescent="0.2">
      <c r="D2616" s="58"/>
      <c r="J2616"/>
      <c r="K2616"/>
      <c r="L2616"/>
    </row>
    <row r="2617" spans="4:12" x14ac:dyDescent="0.2">
      <c r="D2617" s="58"/>
      <c r="J2617"/>
      <c r="K2617"/>
      <c r="L2617"/>
    </row>
    <row r="2618" spans="4:12" x14ac:dyDescent="0.2">
      <c r="D2618" s="58"/>
      <c r="J2618"/>
      <c r="K2618"/>
      <c r="L2618"/>
    </row>
    <row r="2619" spans="4:12" x14ac:dyDescent="0.2">
      <c r="D2619" s="58"/>
      <c r="J2619"/>
      <c r="K2619"/>
      <c r="L2619"/>
    </row>
    <row r="2620" spans="4:12" x14ac:dyDescent="0.2">
      <c r="D2620" s="58"/>
      <c r="J2620"/>
      <c r="K2620"/>
      <c r="L2620"/>
    </row>
    <row r="2621" spans="4:12" x14ac:dyDescent="0.2">
      <c r="D2621" s="58"/>
      <c r="J2621"/>
      <c r="K2621"/>
      <c r="L2621"/>
    </row>
    <row r="2622" spans="4:12" x14ac:dyDescent="0.2">
      <c r="D2622" s="58"/>
      <c r="J2622"/>
      <c r="K2622"/>
      <c r="L2622"/>
    </row>
    <row r="2623" spans="4:12" x14ac:dyDescent="0.2">
      <c r="D2623" s="58"/>
      <c r="J2623"/>
      <c r="K2623"/>
      <c r="L2623"/>
    </row>
    <row r="2624" spans="4:12" x14ac:dyDescent="0.2">
      <c r="D2624" s="58"/>
      <c r="J2624"/>
      <c r="K2624"/>
      <c r="L2624"/>
    </row>
    <row r="2625" spans="4:12" x14ac:dyDescent="0.2">
      <c r="D2625" s="58"/>
      <c r="J2625"/>
      <c r="K2625"/>
      <c r="L2625"/>
    </row>
    <row r="2626" spans="4:12" x14ac:dyDescent="0.2">
      <c r="D2626" s="58"/>
      <c r="J2626"/>
      <c r="K2626"/>
      <c r="L2626"/>
    </row>
    <row r="2627" spans="4:12" x14ac:dyDescent="0.2">
      <c r="D2627" s="58"/>
      <c r="J2627"/>
      <c r="K2627"/>
      <c r="L2627"/>
    </row>
    <row r="2628" spans="4:12" x14ac:dyDescent="0.2">
      <c r="D2628" s="58"/>
      <c r="J2628"/>
      <c r="K2628"/>
      <c r="L2628"/>
    </row>
    <row r="2629" spans="4:12" x14ac:dyDescent="0.2">
      <c r="D2629" s="58"/>
      <c r="J2629"/>
      <c r="K2629"/>
      <c r="L2629"/>
    </row>
    <row r="2630" spans="4:12" x14ac:dyDescent="0.2">
      <c r="D2630" s="58"/>
      <c r="J2630"/>
      <c r="K2630"/>
      <c r="L2630"/>
    </row>
    <row r="2631" spans="4:12" x14ac:dyDescent="0.2">
      <c r="D2631" s="58"/>
      <c r="J2631"/>
      <c r="K2631"/>
      <c r="L2631"/>
    </row>
    <row r="2632" spans="4:12" x14ac:dyDescent="0.2">
      <c r="D2632" s="58"/>
      <c r="J2632"/>
      <c r="K2632"/>
      <c r="L2632"/>
    </row>
    <row r="2633" spans="4:12" x14ac:dyDescent="0.2">
      <c r="D2633" s="58"/>
      <c r="J2633"/>
      <c r="K2633"/>
      <c r="L2633"/>
    </row>
    <row r="2634" spans="4:12" x14ac:dyDescent="0.2">
      <c r="D2634" s="58"/>
      <c r="J2634"/>
      <c r="K2634"/>
      <c r="L2634"/>
    </row>
    <row r="2635" spans="4:12" x14ac:dyDescent="0.2">
      <c r="D2635" s="58"/>
      <c r="J2635"/>
      <c r="K2635"/>
      <c r="L2635"/>
    </row>
    <row r="2636" spans="4:12" x14ac:dyDescent="0.2">
      <c r="D2636" s="58"/>
      <c r="J2636"/>
      <c r="K2636"/>
      <c r="L2636"/>
    </row>
    <row r="2637" spans="4:12" x14ac:dyDescent="0.2">
      <c r="D2637" s="58"/>
      <c r="J2637"/>
      <c r="K2637"/>
      <c r="L2637"/>
    </row>
    <row r="2638" spans="4:12" x14ac:dyDescent="0.2">
      <c r="D2638" s="58"/>
      <c r="J2638"/>
      <c r="K2638"/>
      <c r="L2638"/>
    </row>
    <row r="2639" spans="4:12" x14ac:dyDescent="0.2">
      <c r="D2639" s="58"/>
      <c r="J2639"/>
      <c r="K2639"/>
      <c r="L2639"/>
    </row>
    <row r="2640" spans="4:12" x14ac:dyDescent="0.2">
      <c r="D2640" s="58"/>
      <c r="J2640"/>
      <c r="K2640"/>
      <c r="L2640"/>
    </row>
    <row r="2641" spans="4:12" x14ac:dyDescent="0.2">
      <c r="D2641" s="58"/>
      <c r="J2641"/>
      <c r="K2641"/>
      <c r="L2641"/>
    </row>
    <row r="2642" spans="4:12" x14ac:dyDescent="0.2">
      <c r="D2642" s="58"/>
      <c r="J2642"/>
      <c r="K2642"/>
      <c r="L2642"/>
    </row>
    <row r="2643" spans="4:12" x14ac:dyDescent="0.2">
      <c r="D2643" s="58"/>
      <c r="J2643"/>
      <c r="K2643"/>
      <c r="L2643"/>
    </row>
    <row r="2644" spans="4:12" x14ac:dyDescent="0.2">
      <c r="D2644" s="58"/>
      <c r="J2644"/>
      <c r="K2644"/>
      <c r="L2644"/>
    </row>
    <row r="2645" spans="4:12" x14ac:dyDescent="0.2">
      <c r="D2645" s="58"/>
      <c r="J2645"/>
      <c r="K2645"/>
      <c r="L2645"/>
    </row>
    <row r="2646" spans="4:12" x14ac:dyDescent="0.2">
      <c r="D2646" s="58"/>
      <c r="J2646"/>
      <c r="K2646"/>
      <c r="L2646"/>
    </row>
    <row r="2647" spans="4:12" x14ac:dyDescent="0.2">
      <c r="D2647" s="58"/>
      <c r="J2647"/>
      <c r="K2647"/>
      <c r="L2647"/>
    </row>
    <row r="2648" spans="4:12" x14ac:dyDescent="0.2">
      <c r="D2648" s="58"/>
      <c r="J2648"/>
      <c r="K2648"/>
      <c r="L2648"/>
    </row>
    <row r="2649" spans="4:12" x14ac:dyDescent="0.2">
      <c r="D2649" s="58"/>
      <c r="J2649"/>
      <c r="K2649"/>
      <c r="L2649"/>
    </row>
    <row r="2650" spans="4:12" x14ac:dyDescent="0.2">
      <c r="D2650" s="58"/>
      <c r="J2650"/>
      <c r="K2650"/>
      <c r="L2650"/>
    </row>
    <row r="2651" spans="4:12" x14ac:dyDescent="0.2">
      <c r="D2651" s="58"/>
      <c r="J2651"/>
      <c r="K2651"/>
      <c r="L2651"/>
    </row>
    <row r="2652" spans="4:12" x14ac:dyDescent="0.2">
      <c r="D2652" s="58"/>
      <c r="J2652"/>
      <c r="K2652"/>
      <c r="L2652"/>
    </row>
    <row r="2653" spans="4:12" x14ac:dyDescent="0.2">
      <c r="D2653" s="58"/>
      <c r="J2653"/>
      <c r="K2653"/>
      <c r="L2653"/>
    </row>
    <row r="2654" spans="4:12" x14ac:dyDescent="0.2">
      <c r="D2654" s="58"/>
      <c r="J2654"/>
      <c r="K2654"/>
      <c r="L2654"/>
    </row>
    <row r="2655" spans="4:12" x14ac:dyDescent="0.2">
      <c r="D2655" s="58"/>
      <c r="J2655"/>
      <c r="K2655"/>
      <c r="L2655"/>
    </row>
    <row r="2656" spans="4:12" x14ac:dyDescent="0.2">
      <c r="D2656" s="58"/>
      <c r="J2656"/>
      <c r="K2656"/>
      <c r="L2656"/>
    </row>
    <row r="2657" spans="4:12" x14ac:dyDescent="0.2">
      <c r="D2657" s="58"/>
      <c r="J2657"/>
      <c r="K2657"/>
      <c r="L2657"/>
    </row>
    <row r="2658" spans="4:12" x14ac:dyDescent="0.2">
      <c r="D2658" s="58"/>
      <c r="J2658"/>
      <c r="K2658"/>
      <c r="L2658"/>
    </row>
    <row r="2659" spans="4:12" x14ac:dyDescent="0.2">
      <c r="D2659" s="58"/>
      <c r="J2659"/>
      <c r="K2659"/>
      <c r="L2659"/>
    </row>
    <row r="2660" spans="4:12" x14ac:dyDescent="0.2">
      <c r="D2660" s="58"/>
      <c r="J2660"/>
      <c r="K2660"/>
      <c r="L2660"/>
    </row>
    <row r="2661" spans="4:12" x14ac:dyDescent="0.2">
      <c r="D2661" s="58"/>
      <c r="J2661"/>
      <c r="K2661"/>
      <c r="L2661"/>
    </row>
    <row r="2662" spans="4:12" x14ac:dyDescent="0.2">
      <c r="D2662" s="58"/>
      <c r="J2662"/>
      <c r="K2662"/>
      <c r="L2662"/>
    </row>
    <row r="2663" spans="4:12" x14ac:dyDescent="0.2">
      <c r="D2663" s="58"/>
      <c r="J2663"/>
      <c r="K2663"/>
      <c r="L2663"/>
    </row>
    <row r="2664" spans="4:12" x14ac:dyDescent="0.2">
      <c r="D2664" s="58"/>
      <c r="J2664"/>
      <c r="K2664"/>
      <c r="L2664"/>
    </row>
    <row r="2665" spans="4:12" x14ac:dyDescent="0.2">
      <c r="D2665" s="58"/>
      <c r="J2665"/>
      <c r="K2665"/>
      <c r="L2665"/>
    </row>
    <row r="2666" spans="4:12" x14ac:dyDescent="0.2">
      <c r="D2666" s="58"/>
      <c r="J2666"/>
      <c r="K2666"/>
      <c r="L2666"/>
    </row>
    <row r="2667" spans="4:12" x14ac:dyDescent="0.2">
      <c r="D2667" s="58"/>
      <c r="J2667"/>
      <c r="K2667"/>
      <c r="L2667"/>
    </row>
    <row r="2668" spans="4:12" x14ac:dyDescent="0.2">
      <c r="D2668" s="58"/>
      <c r="J2668"/>
      <c r="K2668"/>
      <c r="L2668"/>
    </row>
    <row r="2669" spans="4:12" x14ac:dyDescent="0.2">
      <c r="D2669" s="58"/>
      <c r="J2669"/>
      <c r="K2669"/>
      <c r="L2669"/>
    </row>
    <row r="2670" spans="4:12" x14ac:dyDescent="0.2">
      <c r="D2670" s="58"/>
      <c r="J2670"/>
      <c r="K2670"/>
      <c r="L2670"/>
    </row>
    <row r="2671" spans="4:12" x14ac:dyDescent="0.2">
      <c r="D2671" s="58"/>
      <c r="J2671"/>
      <c r="K2671"/>
      <c r="L2671"/>
    </row>
    <row r="2672" spans="4:12" x14ac:dyDescent="0.2">
      <c r="D2672" s="58"/>
      <c r="J2672"/>
      <c r="K2672"/>
      <c r="L2672"/>
    </row>
    <row r="2673" spans="4:12" x14ac:dyDescent="0.2">
      <c r="D2673" s="58"/>
      <c r="J2673"/>
      <c r="K2673"/>
      <c r="L2673"/>
    </row>
    <row r="2674" spans="4:12" x14ac:dyDescent="0.2">
      <c r="D2674" s="58"/>
      <c r="J2674"/>
      <c r="K2674"/>
      <c r="L2674"/>
    </row>
    <row r="2675" spans="4:12" x14ac:dyDescent="0.2">
      <c r="D2675" s="58"/>
      <c r="J2675"/>
      <c r="K2675"/>
      <c r="L2675"/>
    </row>
    <row r="2676" spans="4:12" x14ac:dyDescent="0.2">
      <c r="D2676" s="58"/>
      <c r="J2676"/>
      <c r="K2676"/>
      <c r="L2676"/>
    </row>
    <row r="2677" spans="4:12" x14ac:dyDescent="0.2">
      <c r="D2677" s="58"/>
      <c r="J2677"/>
      <c r="K2677"/>
      <c r="L2677"/>
    </row>
    <row r="2678" spans="4:12" x14ac:dyDescent="0.2">
      <c r="D2678" s="58"/>
      <c r="J2678"/>
      <c r="K2678"/>
      <c r="L2678"/>
    </row>
    <row r="2679" spans="4:12" x14ac:dyDescent="0.2">
      <c r="D2679" s="58"/>
      <c r="J2679"/>
      <c r="K2679"/>
      <c r="L2679"/>
    </row>
    <row r="2680" spans="4:12" x14ac:dyDescent="0.2">
      <c r="D2680" s="58"/>
      <c r="J2680"/>
      <c r="K2680"/>
      <c r="L2680"/>
    </row>
    <row r="2681" spans="4:12" x14ac:dyDescent="0.2">
      <c r="D2681" s="58"/>
      <c r="J2681"/>
      <c r="K2681"/>
      <c r="L2681"/>
    </row>
    <row r="2682" spans="4:12" x14ac:dyDescent="0.2">
      <c r="D2682" s="58"/>
      <c r="J2682"/>
      <c r="K2682"/>
      <c r="L2682"/>
    </row>
    <row r="2683" spans="4:12" x14ac:dyDescent="0.2">
      <c r="D2683" s="58"/>
      <c r="J2683"/>
      <c r="K2683"/>
      <c r="L2683"/>
    </row>
    <row r="2684" spans="4:12" x14ac:dyDescent="0.2">
      <c r="D2684" s="58"/>
      <c r="J2684"/>
      <c r="K2684"/>
      <c r="L2684"/>
    </row>
    <row r="2685" spans="4:12" x14ac:dyDescent="0.2">
      <c r="D2685" s="58"/>
      <c r="J2685"/>
      <c r="K2685"/>
      <c r="L2685"/>
    </row>
    <row r="2686" spans="4:12" x14ac:dyDescent="0.2">
      <c r="D2686" s="58"/>
      <c r="J2686"/>
      <c r="K2686"/>
      <c r="L2686"/>
    </row>
    <row r="2687" spans="4:12" x14ac:dyDescent="0.2">
      <c r="D2687" s="58"/>
      <c r="J2687"/>
      <c r="K2687"/>
      <c r="L2687"/>
    </row>
    <row r="2688" spans="4:12" x14ac:dyDescent="0.2">
      <c r="D2688" s="58"/>
      <c r="J2688"/>
      <c r="K2688"/>
      <c r="L2688"/>
    </row>
    <row r="2689" spans="4:12" x14ac:dyDescent="0.2">
      <c r="D2689" s="58"/>
      <c r="J2689"/>
      <c r="K2689"/>
      <c r="L2689"/>
    </row>
    <row r="2690" spans="4:12" x14ac:dyDescent="0.2">
      <c r="D2690" s="58"/>
      <c r="J2690"/>
      <c r="K2690"/>
      <c r="L2690"/>
    </row>
    <row r="2691" spans="4:12" x14ac:dyDescent="0.2">
      <c r="D2691" s="58"/>
      <c r="J2691"/>
      <c r="K2691"/>
      <c r="L2691"/>
    </row>
    <row r="2692" spans="4:12" x14ac:dyDescent="0.2">
      <c r="D2692" s="58"/>
      <c r="J2692"/>
      <c r="K2692"/>
      <c r="L2692"/>
    </row>
    <row r="2693" spans="4:12" x14ac:dyDescent="0.2">
      <c r="D2693" s="58"/>
      <c r="J2693"/>
      <c r="K2693"/>
      <c r="L2693"/>
    </row>
    <row r="2694" spans="4:12" x14ac:dyDescent="0.2">
      <c r="D2694" s="58"/>
      <c r="J2694"/>
      <c r="K2694"/>
      <c r="L2694"/>
    </row>
    <row r="2695" spans="4:12" x14ac:dyDescent="0.2">
      <c r="D2695" s="58"/>
      <c r="J2695"/>
      <c r="K2695"/>
      <c r="L2695"/>
    </row>
    <row r="2696" spans="4:12" x14ac:dyDescent="0.2">
      <c r="D2696" s="58"/>
      <c r="J2696"/>
      <c r="K2696"/>
      <c r="L2696"/>
    </row>
    <row r="2697" spans="4:12" x14ac:dyDescent="0.2">
      <c r="D2697" s="58"/>
      <c r="J2697"/>
      <c r="K2697"/>
      <c r="L2697"/>
    </row>
    <row r="2698" spans="4:12" x14ac:dyDescent="0.2">
      <c r="D2698" s="58"/>
      <c r="J2698"/>
      <c r="K2698"/>
      <c r="L2698"/>
    </row>
    <row r="2699" spans="4:12" x14ac:dyDescent="0.2">
      <c r="D2699" s="58"/>
      <c r="J2699"/>
      <c r="K2699"/>
      <c r="L2699"/>
    </row>
    <row r="2700" spans="4:12" x14ac:dyDescent="0.2">
      <c r="D2700" s="58"/>
      <c r="J2700"/>
      <c r="K2700"/>
      <c r="L2700"/>
    </row>
    <row r="2701" spans="4:12" x14ac:dyDescent="0.2">
      <c r="D2701" s="58"/>
      <c r="J2701"/>
      <c r="K2701"/>
      <c r="L2701"/>
    </row>
    <row r="2702" spans="4:12" x14ac:dyDescent="0.2">
      <c r="D2702" s="58"/>
      <c r="J2702"/>
      <c r="K2702"/>
      <c r="L2702"/>
    </row>
    <row r="2703" spans="4:12" x14ac:dyDescent="0.2">
      <c r="D2703" s="58"/>
      <c r="J2703"/>
      <c r="K2703"/>
      <c r="L2703"/>
    </row>
    <row r="2704" spans="4:12" x14ac:dyDescent="0.2">
      <c r="D2704" s="58"/>
      <c r="J2704"/>
      <c r="K2704"/>
      <c r="L2704"/>
    </row>
    <row r="2705" spans="4:12" x14ac:dyDescent="0.2">
      <c r="D2705" s="58"/>
      <c r="J2705"/>
      <c r="K2705"/>
      <c r="L2705"/>
    </row>
    <row r="2706" spans="4:12" x14ac:dyDescent="0.2">
      <c r="D2706" s="58"/>
      <c r="J2706"/>
      <c r="K2706"/>
      <c r="L2706"/>
    </row>
    <row r="2707" spans="4:12" x14ac:dyDescent="0.2">
      <c r="D2707" s="58"/>
      <c r="J2707"/>
      <c r="K2707"/>
      <c r="L2707"/>
    </row>
    <row r="2708" spans="4:12" x14ac:dyDescent="0.2">
      <c r="D2708" s="58"/>
      <c r="J2708"/>
      <c r="K2708"/>
      <c r="L2708"/>
    </row>
    <row r="2709" spans="4:12" x14ac:dyDescent="0.2">
      <c r="D2709" s="58"/>
      <c r="J2709"/>
      <c r="K2709"/>
      <c r="L2709"/>
    </row>
    <row r="2710" spans="4:12" x14ac:dyDescent="0.2">
      <c r="D2710" s="58"/>
      <c r="J2710"/>
      <c r="K2710"/>
      <c r="L2710"/>
    </row>
    <row r="2711" spans="4:12" x14ac:dyDescent="0.2">
      <c r="D2711" s="58"/>
      <c r="J2711"/>
      <c r="K2711"/>
      <c r="L2711"/>
    </row>
    <row r="2712" spans="4:12" x14ac:dyDescent="0.2">
      <c r="D2712" s="58"/>
      <c r="J2712"/>
      <c r="K2712"/>
      <c r="L2712"/>
    </row>
    <row r="2713" spans="4:12" x14ac:dyDescent="0.2">
      <c r="D2713" s="58"/>
      <c r="J2713"/>
      <c r="K2713"/>
      <c r="L2713"/>
    </row>
    <row r="2714" spans="4:12" x14ac:dyDescent="0.2">
      <c r="D2714" s="58"/>
      <c r="J2714"/>
      <c r="K2714"/>
      <c r="L2714"/>
    </row>
    <row r="2715" spans="4:12" x14ac:dyDescent="0.2">
      <c r="D2715" s="58"/>
      <c r="J2715"/>
      <c r="K2715"/>
      <c r="L2715"/>
    </row>
    <row r="2716" spans="4:12" x14ac:dyDescent="0.2">
      <c r="D2716" s="58"/>
      <c r="J2716"/>
      <c r="K2716"/>
      <c r="L2716"/>
    </row>
    <row r="2717" spans="4:12" x14ac:dyDescent="0.2">
      <c r="D2717" s="58"/>
      <c r="J2717"/>
      <c r="K2717"/>
      <c r="L2717"/>
    </row>
    <row r="2718" spans="4:12" x14ac:dyDescent="0.2">
      <c r="D2718" s="58"/>
      <c r="J2718"/>
      <c r="K2718"/>
      <c r="L2718"/>
    </row>
    <row r="2719" spans="4:12" x14ac:dyDescent="0.2">
      <c r="D2719" s="58"/>
      <c r="J2719"/>
      <c r="K2719"/>
      <c r="L2719"/>
    </row>
    <row r="2720" spans="4:12" x14ac:dyDescent="0.2">
      <c r="D2720" s="58"/>
      <c r="J2720"/>
      <c r="K2720"/>
      <c r="L2720"/>
    </row>
    <row r="2721" spans="4:12" x14ac:dyDescent="0.2">
      <c r="D2721" s="58"/>
      <c r="J2721"/>
      <c r="K2721"/>
      <c r="L2721"/>
    </row>
    <row r="2722" spans="4:12" x14ac:dyDescent="0.2">
      <c r="D2722" s="58"/>
      <c r="J2722"/>
      <c r="K2722"/>
      <c r="L2722"/>
    </row>
    <row r="2723" spans="4:12" x14ac:dyDescent="0.2">
      <c r="D2723" s="58"/>
      <c r="J2723"/>
      <c r="K2723"/>
      <c r="L2723"/>
    </row>
    <row r="2724" spans="4:12" x14ac:dyDescent="0.2">
      <c r="D2724" s="58"/>
      <c r="J2724"/>
      <c r="K2724"/>
      <c r="L2724"/>
    </row>
    <row r="2725" spans="4:12" x14ac:dyDescent="0.2">
      <c r="D2725" s="58"/>
      <c r="J2725"/>
      <c r="K2725"/>
      <c r="L2725"/>
    </row>
    <row r="2726" spans="4:12" x14ac:dyDescent="0.2">
      <c r="D2726" s="58"/>
      <c r="J2726"/>
      <c r="K2726"/>
      <c r="L2726"/>
    </row>
    <row r="2727" spans="4:12" x14ac:dyDescent="0.2">
      <c r="D2727" s="58"/>
      <c r="J2727"/>
      <c r="K2727"/>
      <c r="L2727"/>
    </row>
    <row r="2728" spans="4:12" x14ac:dyDescent="0.2">
      <c r="D2728" s="58"/>
      <c r="J2728"/>
      <c r="K2728"/>
      <c r="L2728"/>
    </row>
    <row r="2729" spans="4:12" x14ac:dyDescent="0.2">
      <c r="D2729" s="58"/>
      <c r="J2729"/>
      <c r="K2729"/>
      <c r="L2729"/>
    </row>
    <row r="2730" spans="4:12" x14ac:dyDescent="0.2">
      <c r="D2730" s="58"/>
      <c r="J2730"/>
      <c r="K2730"/>
      <c r="L2730"/>
    </row>
    <row r="2731" spans="4:12" x14ac:dyDescent="0.2">
      <c r="D2731" s="58"/>
      <c r="J2731"/>
      <c r="K2731"/>
      <c r="L2731"/>
    </row>
    <row r="2732" spans="4:12" x14ac:dyDescent="0.2">
      <c r="D2732" s="58"/>
      <c r="J2732"/>
      <c r="K2732"/>
      <c r="L2732"/>
    </row>
    <row r="2733" spans="4:12" x14ac:dyDescent="0.2">
      <c r="D2733" s="58"/>
      <c r="J2733"/>
      <c r="K2733"/>
      <c r="L2733"/>
    </row>
    <row r="2734" spans="4:12" x14ac:dyDescent="0.2">
      <c r="D2734" s="58"/>
      <c r="J2734"/>
      <c r="K2734"/>
      <c r="L2734"/>
    </row>
    <row r="2735" spans="4:12" x14ac:dyDescent="0.2">
      <c r="D2735" s="58"/>
      <c r="J2735"/>
      <c r="K2735"/>
      <c r="L2735"/>
    </row>
    <row r="2736" spans="4:12" x14ac:dyDescent="0.2">
      <c r="D2736" s="58"/>
      <c r="J2736"/>
      <c r="K2736"/>
      <c r="L2736"/>
    </row>
    <row r="2737" spans="4:12" x14ac:dyDescent="0.2">
      <c r="D2737" s="58"/>
      <c r="J2737"/>
      <c r="K2737"/>
      <c r="L2737"/>
    </row>
    <row r="2738" spans="4:12" x14ac:dyDescent="0.2">
      <c r="D2738" s="58"/>
      <c r="J2738"/>
      <c r="K2738"/>
      <c r="L2738"/>
    </row>
    <row r="2739" spans="4:12" x14ac:dyDescent="0.2">
      <c r="D2739" s="58"/>
      <c r="J2739"/>
      <c r="K2739"/>
      <c r="L2739"/>
    </row>
    <row r="2740" spans="4:12" x14ac:dyDescent="0.2">
      <c r="D2740" s="58"/>
      <c r="J2740"/>
      <c r="K2740"/>
      <c r="L2740"/>
    </row>
    <row r="2741" spans="4:12" x14ac:dyDescent="0.2">
      <c r="D2741" s="58"/>
      <c r="J2741"/>
      <c r="K2741"/>
      <c r="L2741"/>
    </row>
    <row r="2742" spans="4:12" x14ac:dyDescent="0.2">
      <c r="D2742" s="58"/>
      <c r="J2742"/>
      <c r="K2742"/>
      <c r="L2742"/>
    </row>
    <row r="2743" spans="4:12" x14ac:dyDescent="0.2">
      <c r="D2743" s="58"/>
      <c r="J2743"/>
      <c r="K2743"/>
      <c r="L2743"/>
    </row>
    <row r="2744" spans="4:12" x14ac:dyDescent="0.2">
      <c r="D2744" s="58"/>
      <c r="J2744"/>
      <c r="K2744"/>
      <c r="L2744"/>
    </row>
    <row r="2745" spans="4:12" x14ac:dyDescent="0.2">
      <c r="D2745" s="58"/>
      <c r="J2745"/>
      <c r="K2745"/>
      <c r="L2745"/>
    </row>
    <row r="2746" spans="4:12" x14ac:dyDescent="0.2">
      <c r="D2746" s="58"/>
      <c r="J2746"/>
      <c r="K2746"/>
      <c r="L2746"/>
    </row>
    <row r="2747" spans="4:12" x14ac:dyDescent="0.2">
      <c r="D2747" s="58"/>
      <c r="J2747"/>
      <c r="K2747"/>
      <c r="L2747"/>
    </row>
    <row r="2748" spans="4:12" x14ac:dyDescent="0.2">
      <c r="D2748" s="58"/>
      <c r="J2748"/>
      <c r="K2748"/>
      <c r="L2748"/>
    </row>
    <row r="2749" spans="4:12" x14ac:dyDescent="0.2">
      <c r="D2749" s="58"/>
      <c r="J2749"/>
      <c r="K2749"/>
      <c r="L2749"/>
    </row>
    <row r="2750" spans="4:12" x14ac:dyDescent="0.2">
      <c r="D2750" s="58"/>
      <c r="J2750"/>
      <c r="K2750"/>
      <c r="L2750"/>
    </row>
    <row r="2751" spans="4:12" x14ac:dyDescent="0.2">
      <c r="D2751" s="58"/>
      <c r="J2751"/>
      <c r="K2751"/>
      <c r="L2751"/>
    </row>
    <row r="2752" spans="4:12" x14ac:dyDescent="0.2">
      <c r="D2752" s="58"/>
      <c r="J2752"/>
      <c r="K2752"/>
      <c r="L2752"/>
    </row>
    <row r="2753" spans="4:12" x14ac:dyDescent="0.2">
      <c r="D2753" s="58"/>
      <c r="J2753"/>
      <c r="K2753"/>
      <c r="L2753"/>
    </row>
    <row r="2754" spans="4:12" x14ac:dyDescent="0.2">
      <c r="D2754" s="58"/>
      <c r="J2754"/>
      <c r="K2754"/>
      <c r="L2754"/>
    </row>
    <row r="2755" spans="4:12" x14ac:dyDescent="0.2">
      <c r="D2755" s="58"/>
      <c r="J2755"/>
      <c r="K2755"/>
      <c r="L2755"/>
    </row>
    <row r="2756" spans="4:12" x14ac:dyDescent="0.2">
      <c r="D2756" s="58"/>
      <c r="J2756"/>
      <c r="K2756"/>
      <c r="L2756"/>
    </row>
    <row r="2757" spans="4:12" x14ac:dyDescent="0.2">
      <c r="D2757" s="58"/>
      <c r="J2757"/>
      <c r="K2757"/>
      <c r="L2757"/>
    </row>
    <row r="2758" spans="4:12" x14ac:dyDescent="0.2">
      <c r="D2758" s="58"/>
      <c r="J2758"/>
      <c r="K2758"/>
      <c r="L2758"/>
    </row>
    <row r="2759" spans="4:12" x14ac:dyDescent="0.2">
      <c r="D2759" s="58"/>
      <c r="J2759"/>
      <c r="K2759"/>
      <c r="L2759"/>
    </row>
    <row r="2760" spans="4:12" x14ac:dyDescent="0.2">
      <c r="D2760" s="58"/>
      <c r="J2760"/>
      <c r="K2760"/>
      <c r="L2760"/>
    </row>
    <row r="2761" spans="4:12" x14ac:dyDescent="0.2">
      <c r="D2761" s="58"/>
      <c r="J2761"/>
      <c r="K2761"/>
      <c r="L2761"/>
    </row>
    <row r="2762" spans="4:12" x14ac:dyDescent="0.2">
      <c r="D2762" s="58"/>
      <c r="J2762"/>
      <c r="K2762"/>
      <c r="L2762"/>
    </row>
    <row r="2763" spans="4:12" x14ac:dyDescent="0.2">
      <c r="D2763" s="58"/>
      <c r="J2763"/>
      <c r="K2763"/>
      <c r="L2763"/>
    </row>
    <row r="2764" spans="4:12" x14ac:dyDescent="0.2">
      <c r="D2764" s="58"/>
      <c r="J2764"/>
      <c r="K2764"/>
      <c r="L2764"/>
    </row>
    <row r="2765" spans="4:12" x14ac:dyDescent="0.2">
      <c r="D2765" s="58"/>
      <c r="J2765"/>
      <c r="K2765"/>
      <c r="L2765"/>
    </row>
    <row r="2766" spans="4:12" x14ac:dyDescent="0.2">
      <c r="D2766" s="58"/>
      <c r="J2766"/>
      <c r="K2766"/>
      <c r="L2766"/>
    </row>
    <row r="2767" spans="4:12" x14ac:dyDescent="0.2">
      <c r="D2767" s="58"/>
      <c r="J2767"/>
      <c r="K2767"/>
      <c r="L2767"/>
    </row>
    <row r="2768" spans="4:12" x14ac:dyDescent="0.2">
      <c r="D2768" s="58"/>
      <c r="J2768"/>
      <c r="K2768"/>
      <c r="L2768"/>
    </row>
    <row r="2769" spans="4:12" x14ac:dyDescent="0.2">
      <c r="D2769" s="58"/>
      <c r="J2769"/>
      <c r="K2769"/>
      <c r="L2769"/>
    </row>
    <row r="2770" spans="4:12" x14ac:dyDescent="0.2">
      <c r="D2770" s="58"/>
      <c r="J2770"/>
      <c r="K2770"/>
      <c r="L2770"/>
    </row>
    <row r="2771" spans="4:12" x14ac:dyDescent="0.2">
      <c r="D2771" s="58"/>
      <c r="J2771"/>
      <c r="K2771"/>
      <c r="L2771"/>
    </row>
    <row r="2772" spans="4:12" x14ac:dyDescent="0.2">
      <c r="D2772" s="58"/>
      <c r="J2772"/>
      <c r="K2772"/>
      <c r="L2772"/>
    </row>
    <row r="2773" spans="4:12" x14ac:dyDescent="0.2">
      <c r="D2773" s="58"/>
      <c r="J2773"/>
      <c r="K2773"/>
      <c r="L2773"/>
    </row>
    <row r="2774" spans="4:12" x14ac:dyDescent="0.2">
      <c r="D2774" s="58"/>
      <c r="J2774"/>
      <c r="K2774"/>
      <c r="L2774"/>
    </row>
    <row r="2775" spans="4:12" x14ac:dyDescent="0.2">
      <c r="D2775" s="58"/>
      <c r="J2775"/>
      <c r="K2775"/>
      <c r="L2775"/>
    </row>
    <row r="2776" spans="4:12" x14ac:dyDescent="0.2">
      <c r="D2776" s="58"/>
      <c r="J2776"/>
      <c r="K2776"/>
      <c r="L2776"/>
    </row>
    <row r="2777" spans="4:12" x14ac:dyDescent="0.2">
      <c r="D2777" s="58"/>
      <c r="J2777"/>
      <c r="K2777"/>
      <c r="L2777"/>
    </row>
    <row r="2778" spans="4:12" x14ac:dyDescent="0.2">
      <c r="D2778" s="58"/>
      <c r="J2778"/>
      <c r="K2778"/>
      <c r="L2778"/>
    </row>
    <row r="2779" spans="4:12" x14ac:dyDescent="0.2">
      <c r="D2779" s="58"/>
      <c r="J2779"/>
      <c r="K2779"/>
      <c r="L2779"/>
    </row>
    <row r="2780" spans="4:12" x14ac:dyDescent="0.2">
      <c r="D2780" s="58"/>
      <c r="J2780"/>
      <c r="K2780"/>
      <c r="L2780"/>
    </row>
    <row r="2781" spans="4:12" x14ac:dyDescent="0.2">
      <c r="D2781" s="58"/>
      <c r="J2781"/>
      <c r="K2781"/>
      <c r="L2781"/>
    </row>
    <row r="2782" spans="4:12" x14ac:dyDescent="0.2">
      <c r="D2782" s="58"/>
      <c r="J2782"/>
      <c r="K2782"/>
      <c r="L2782"/>
    </row>
    <row r="2783" spans="4:12" x14ac:dyDescent="0.2">
      <c r="D2783" s="58"/>
      <c r="J2783"/>
      <c r="K2783"/>
      <c r="L2783"/>
    </row>
    <row r="2784" spans="4:12" x14ac:dyDescent="0.2">
      <c r="D2784" s="58"/>
      <c r="J2784"/>
      <c r="K2784"/>
      <c r="L2784"/>
    </row>
    <row r="2785" spans="4:12" x14ac:dyDescent="0.2">
      <c r="D2785" s="58"/>
      <c r="J2785"/>
      <c r="K2785"/>
      <c r="L2785"/>
    </row>
    <row r="2786" spans="4:12" x14ac:dyDescent="0.2">
      <c r="D2786" s="58"/>
      <c r="J2786"/>
      <c r="K2786"/>
      <c r="L2786"/>
    </row>
    <row r="2787" spans="4:12" x14ac:dyDescent="0.2">
      <c r="D2787" s="58"/>
      <c r="J2787"/>
      <c r="K2787"/>
      <c r="L2787"/>
    </row>
    <row r="2788" spans="4:12" x14ac:dyDescent="0.2">
      <c r="D2788" s="58"/>
      <c r="J2788"/>
      <c r="K2788"/>
      <c r="L2788"/>
    </row>
    <row r="2789" spans="4:12" x14ac:dyDescent="0.2">
      <c r="D2789" s="58"/>
      <c r="J2789"/>
      <c r="K2789"/>
      <c r="L2789"/>
    </row>
    <row r="2790" spans="4:12" x14ac:dyDescent="0.2">
      <c r="D2790" s="58"/>
      <c r="J2790"/>
      <c r="K2790"/>
      <c r="L2790"/>
    </row>
    <row r="2791" spans="4:12" x14ac:dyDescent="0.2">
      <c r="D2791" s="58"/>
      <c r="J2791"/>
      <c r="K2791"/>
      <c r="L2791"/>
    </row>
    <row r="2792" spans="4:12" x14ac:dyDescent="0.2">
      <c r="D2792" s="58"/>
      <c r="J2792"/>
      <c r="K2792"/>
      <c r="L2792"/>
    </row>
    <row r="2793" spans="4:12" x14ac:dyDescent="0.2">
      <c r="D2793" s="58"/>
      <c r="J2793"/>
      <c r="K2793"/>
      <c r="L2793"/>
    </row>
    <row r="2794" spans="4:12" x14ac:dyDescent="0.2">
      <c r="D2794" s="58"/>
      <c r="J2794"/>
      <c r="K2794"/>
      <c r="L2794"/>
    </row>
    <row r="2795" spans="4:12" x14ac:dyDescent="0.2">
      <c r="D2795" s="58"/>
      <c r="J2795"/>
      <c r="K2795"/>
      <c r="L2795"/>
    </row>
    <row r="2796" spans="4:12" x14ac:dyDescent="0.2">
      <c r="D2796" s="58"/>
      <c r="J2796"/>
      <c r="K2796"/>
      <c r="L2796"/>
    </row>
    <row r="2797" spans="4:12" x14ac:dyDescent="0.2">
      <c r="D2797" s="58"/>
      <c r="J2797"/>
      <c r="K2797"/>
      <c r="L2797"/>
    </row>
    <row r="2798" spans="4:12" x14ac:dyDescent="0.2">
      <c r="D2798" s="58"/>
      <c r="J2798"/>
      <c r="K2798"/>
      <c r="L2798"/>
    </row>
    <row r="2799" spans="4:12" x14ac:dyDescent="0.2">
      <c r="D2799" s="58"/>
      <c r="J2799"/>
      <c r="K2799"/>
      <c r="L2799"/>
    </row>
    <row r="2800" spans="4:12" x14ac:dyDescent="0.2">
      <c r="D2800" s="58"/>
      <c r="J2800"/>
      <c r="K2800"/>
      <c r="L2800"/>
    </row>
    <row r="2801" spans="4:12" x14ac:dyDescent="0.2">
      <c r="D2801" s="58"/>
      <c r="J2801"/>
      <c r="K2801"/>
      <c r="L2801"/>
    </row>
    <row r="2802" spans="4:12" x14ac:dyDescent="0.2">
      <c r="D2802" s="58"/>
      <c r="J2802"/>
      <c r="K2802"/>
      <c r="L2802"/>
    </row>
    <row r="2803" spans="4:12" x14ac:dyDescent="0.2">
      <c r="D2803" s="58"/>
      <c r="J2803"/>
      <c r="K2803"/>
      <c r="L2803"/>
    </row>
    <row r="2804" spans="4:12" x14ac:dyDescent="0.2">
      <c r="D2804" s="58"/>
      <c r="J2804"/>
      <c r="K2804"/>
      <c r="L2804"/>
    </row>
    <row r="2805" spans="4:12" x14ac:dyDescent="0.2">
      <c r="D2805" s="58"/>
      <c r="J2805"/>
      <c r="K2805"/>
      <c r="L2805"/>
    </row>
    <row r="2806" spans="4:12" x14ac:dyDescent="0.2">
      <c r="D2806" s="58"/>
      <c r="J2806"/>
      <c r="K2806"/>
      <c r="L2806"/>
    </row>
    <row r="2807" spans="4:12" x14ac:dyDescent="0.2">
      <c r="D2807" s="58"/>
      <c r="J2807"/>
      <c r="K2807"/>
      <c r="L2807"/>
    </row>
    <row r="2808" spans="4:12" x14ac:dyDescent="0.2">
      <c r="D2808" s="58"/>
      <c r="J2808"/>
      <c r="K2808"/>
      <c r="L2808"/>
    </row>
    <row r="2809" spans="4:12" x14ac:dyDescent="0.2">
      <c r="D2809" s="58"/>
      <c r="J2809"/>
      <c r="K2809"/>
      <c r="L2809"/>
    </row>
    <row r="2810" spans="4:12" x14ac:dyDescent="0.2">
      <c r="D2810" s="58"/>
      <c r="J2810"/>
      <c r="K2810"/>
      <c r="L2810"/>
    </row>
    <row r="2811" spans="4:12" x14ac:dyDescent="0.2">
      <c r="D2811" s="58"/>
      <c r="J2811"/>
      <c r="K2811"/>
      <c r="L2811"/>
    </row>
    <row r="2812" spans="4:12" x14ac:dyDescent="0.2">
      <c r="D2812" s="58"/>
      <c r="J2812"/>
      <c r="K2812"/>
      <c r="L2812"/>
    </row>
    <row r="2813" spans="4:12" x14ac:dyDescent="0.2">
      <c r="D2813" s="58"/>
      <c r="J2813"/>
      <c r="K2813"/>
      <c r="L2813"/>
    </row>
    <row r="2814" spans="4:12" x14ac:dyDescent="0.2">
      <c r="D2814" s="58"/>
      <c r="J2814"/>
      <c r="K2814"/>
      <c r="L2814"/>
    </row>
    <row r="2815" spans="4:12" x14ac:dyDescent="0.2">
      <c r="D2815" s="58"/>
      <c r="J2815"/>
      <c r="K2815"/>
      <c r="L2815"/>
    </row>
    <row r="2816" spans="4:12" x14ac:dyDescent="0.2">
      <c r="D2816" s="58"/>
      <c r="J2816"/>
      <c r="K2816"/>
      <c r="L2816"/>
    </row>
    <row r="2817" spans="4:12" x14ac:dyDescent="0.2">
      <c r="D2817" s="58"/>
      <c r="J2817"/>
      <c r="K2817"/>
      <c r="L2817"/>
    </row>
    <row r="2818" spans="4:12" x14ac:dyDescent="0.2">
      <c r="D2818" s="58"/>
      <c r="J2818"/>
      <c r="K2818"/>
      <c r="L2818"/>
    </row>
    <row r="2819" spans="4:12" x14ac:dyDescent="0.2">
      <c r="D2819" s="58"/>
      <c r="J2819"/>
      <c r="K2819"/>
      <c r="L2819"/>
    </row>
    <row r="2820" spans="4:12" x14ac:dyDescent="0.2">
      <c r="D2820" s="58"/>
      <c r="J2820"/>
      <c r="K2820"/>
      <c r="L2820"/>
    </row>
    <row r="2821" spans="4:12" x14ac:dyDescent="0.2">
      <c r="D2821" s="58"/>
      <c r="J2821"/>
      <c r="K2821"/>
      <c r="L2821"/>
    </row>
    <row r="2822" spans="4:12" x14ac:dyDescent="0.2">
      <c r="D2822" s="58"/>
      <c r="J2822"/>
      <c r="K2822"/>
      <c r="L2822"/>
    </row>
    <row r="2823" spans="4:12" x14ac:dyDescent="0.2">
      <c r="D2823" s="58"/>
      <c r="J2823"/>
      <c r="K2823"/>
      <c r="L2823"/>
    </row>
    <row r="2824" spans="4:12" x14ac:dyDescent="0.2">
      <c r="D2824" s="58"/>
      <c r="J2824"/>
      <c r="K2824"/>
      <c r="L2824"/>
    </row>
    <row r="2825" spans="4:12" x14ac:dyDescent="0.2">
      <c r="D2825" s="58"/>
      <c r="J2825"/>
      <c r="K2825"/>
      <c r="L2825"/>
    </row>
    <row r="2826" spans="4:12" x14ac:dyDescent="0.2">
      <c r="D2826" s="58"/>
      <c r="J2826"/>
      <c r="K2826"/>
      <c r="L2826"/>
    </row>
    <row r="2827" spans="4:12" x14ac:dyDescent="0.2">
      <c r="D2827" s="58"/>
      <c r="J2827"/>
      <c r="K2827"/>
      <c r="L2827"/>
    </row>
    <row r="2828" spans="4:12" x14ac:dyDescent="0.2">
      <c r="D2828" s="58"/>
      <c r="J2828"/>
      <c r="K2828"/>
      <c r="L2828"/>
    </row>
    <row r="2829" spans="4:12" x14ac:dyDescent="0.2">
      <c r="D2829" s="58"/>
      <c r="J2829"/>
      <c r="K2829"/>
      <c r="L2829"/>
    </row>
    <row r="2830" spans="4:12" x14ac:dyDescent="0.2">
      <c r="D2830" s="58"/>
      <c r="J2830"/>
      <c r="K2830"/>
      <c r="L2830"/>
    </row>
    <row r="2831" spans="4:12" x14ac:dyDescent="0.2">
      <c r="D2831" s="58"/>
      <c r="J2831"/>
      <c r="K2831"/>
      <c r="L2831"/>
    </row>
    <row r="2832" spans="4:12" x14ac:dyDescent="0.2">
      <c r="J2832"/>
      <c r="K2832"/>
      <c r="L2832"/>
    </row>
    <row r="2833" spans="4:12" x14ac:dyDescent="0.2">
      <c r="D2833" s="241"/>
      <c r="J2833"/>
      <c r="K2833"/>
      <c r="L2833"/>
    </row>
  </sheetData>
  <mergeCells count="3">
    <mergeCell ref="A3:F3"/>
    <mergeCell ref="A4:L4"/>
    <mergeCell ref="A1:H1"/>
  </mergeCells>
  <pageMargins left="0.76791666666666669" right="0.38" top="0.75" bottom="0.75" header="0.3" footer="0.3"/>
  <pageSetup paperSize="9" scale="78" fitToHeight="0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3">
    <tabColor rgb="FFFFC000"/>
  </sheetPr>
  <dimension ref="A1:D8"/>
  <sheetViews>
    <sheetView view="pageBreakPreview" zoomScale="60" zoomScaleNormal="100" workbookViewId="0">
      <selection sqref="A1:C1"/>
    </sheetView>
  </sheetViews>
  <sheetFormatPr defaultRowHeight="12.75" x14ac:dyDescent="0.2"/>
  <cols>
    <col min="2" max="2" width="85.1640625" customWidth="1"/>
    <col min="3" max="3" width="40.1640625" customWidth="1"/>
    <col min="4" max="4" width="5.5" customWidth="1"/>
  </cols>
  <sheetData>
    <row r="1" spans="1:4" x14ac:dyDescent="0.2">
      <c r="A1" s="473" t="s">
        <v>883</v>
      </c>
      <c r="B1" s="473"/>
      <c r="C1" s="473"/>
    </row>
    <row r="2" spans="1:4" x14ac:dyDescent="0.2">
      <c r="A2" s="8"/>
      <c r="D2" s="457"/>
    </row>
    <row r="3" spans="1:4" ht="33" customHeight="1" x14ac:dyDescent="0.2">
      <c r="A3" s="454" t="s">
        <v>859</v>
      </c>
      <c r="B3" s="454"/>
      <c r="C3" s="454"/>
      <c r="D3" s="457"/>
    </row>
    <row r="4" spans="1:4" ht="16.5" thickBot="1" x14ac:dyDescent="0.3">
      <c r="A4" s="9"/>
      <c r="D4" s="457"/>
    </row>
    <row r="5" spans="1:4" ht="24.95" customHeight="1" thickBot="1" x14ac:dyDescent="0.25">
      <c r="A5" s="10" t="s">
        <v>103</v>
      </c>
      <c r="B5" s="11" t="s">
        <v>104</v>
      </c>
      <c r="C5" s="11" t="s">
        <v>536</v>
      </c>
      <c r="D5" s="457"/>
    </row>
    <row r="6" spans="1:4" ht="24.95" customHeight="1" thickBot="1" x14ac:dyDescent="0.25">
      <c r="A6" s="12" t="s">
        <v>3</v>
      </c>
      <c r="B6" s="195"/>
      <c r="C6" s="196"/>
      <c r="D6" s="457"/>
    </row>
    <row r="7" spans="1:4" ht="24.95" customHeight="1" thickBot="1" x14ac:dyDescent="0.3">
      <c r="A7" s="455" t="s">
        <v>105</v>
      </c>
      <c r="B7" s="456"/>
      <c r="C7" s="13" t="str">
        <f>IF(SUM(C6:C6)=0,"",SUM(C6:C6))</f>
        <v/>
      </c>
      <c r="D7" s="457"/>
    </row>
    <row r="8" spans="1:4" ht="15.75" x14ac:dyDescent="0.25">
      <c r="A8" s="9"/>
    </row>
  </sheetData>
  <mergeCells count="4">
    <mergeCell ref="A3:C3"/>
    <mergeCell ref="A7:B7"/>
    <mergeCell ref="D2:D7"/>
    <mergeCell ref="A1:C1"/>
  </mergeCells>
  <pageMargins left="1.3229166666666667" right="0.7" top="0.75" bottom="0.75" header="0.3" footer="0.3"/>
  <pageSetup paperSize="9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45"/>
  <sheetViews>
    <sheetView zoomScaleNormal="100" zoomScaleSheetLayoutView="100" workbookViewId="0">
      <selection activeCell="AA26" sqref="AA26"/>
    </sheetView>
  </sheetViews>
  <sheetFormatPr defaultRowHeight="12.75" x14ac:dyDescent="0.2"/>
  <cols>
    <col min="1" max="1" width="9.33203125" style="42"/>
    <col min="2" max="2" width="33.33203125" style="33" customWidth="1"/>
    <col min="3" max="3" width="14.33203125" style="33" customWidth="1"/>
    <col min="4" max="4" width="16" style="33" bestFit="1" customWidth="1"/>
    <col min="5" max="6" width="11.5" style="33" bestFit="1" customWidth="1"/>
    <col min="7" max="7" width="10.6640625" style="33" customWidth="1"/>
    <col min="8" max="8" width="10" style="33" customWidth="1"/>
    <col min="9" max="9" width="11.33203125" style="33" customWidth="1"/>
    <col min="10" max="10" width="11.5" style="33" customWidth="1"/>
    <col min="11" max="12" width="11.5" style="33" hidden="1" customWidth="1"/>
    <col min="13" max="14" width="10.33203125" style="33" hidden="1" customWidth="1"/>
    <col min="15" max="15" width="11.5" style="33" hidden="1" customWidth="1"/>
    <col min="16" max="16" width="10.33203125" style="33" hidden="1" customWidth="1"/>
    <col min="17" max="18" width="10.33203125" style="33" bestFit="1" customWidth="1"/>
    <col min="19" max="22" width="11.5" style="33" bestFit="1" customWidth="1"/>
    <col min="23" max="16384" width="9.33203125" style="33"/>
  </cols>
  <sheetData>
    <row r="1" spans="1:24" ht="13.5" x14ac:dyDescent="0.25">
      <c r="A1" s="38" t="s">
        <v>304</v>
      </c>
      <c r="B1" s="38"/>
    </row>
    <row r="3" spans="1:24" ht="15.75" x14ac:dyDescent="0.25">
      <c r="A3" s="464" t="s">
        <v>753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</row>
    <row r="5" spans="1:24" s="53" customFormat="1" x14ac:dyDescent="0.2">
      <c r="A5" s="458"/>
      <c r="B5" s="458"/>
      <c r="C5" s="52"/>
      <c r="D5" s="52"/>
      <c r="E5" s="458" t="s">
        <v>326</v>
      </c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62"/>
      <c r="R5" s="463"/>
      <c r="S5" s="458" t="s">
        <v>332</v>
      </c>
      <c r="T5" s="458"/>
      <c r="U5" s="458"/>
      <c r="V5" s="458"/>
      <c r="W5" s="458"/>
      <c r="X5" s="458"/>
    </row>
    <row r="6" spans="1:24" x14ac:dyDescent="0.2">
      <c r="A6" s="465" t="s">
        <v>305</v>
      </c>
      <c r="B6" s="466"/>
      <c r="C6" s="461" t="s">
        <v>327</v>
      </c>
      <c r="D6" s="461" t="s">
        <v>328</v>
      </c>
      <c r="E6" s="461" t="s">
        <v>26</v>
      </c>
      <c r="F6" s="461"/>
      <c r="G6" s="461" t="s">
        <v>329</v>
      </c>
      <c r="H6" s="461"/>
      <c r="I6" s="461" t="s">
        <v>337</v>
      </c>
      <c r="J6" s="461"/>
      <c r="K6" s="461" t="s">
        <v>295</v>
      </c>
      <c r="L6" s="461"/>
      <c r="M6" s="461" t="s">
        <v>330</v>
      </c>
      <c r="N6" s="461"/>
      <c r="O6" s="461" t="s">
        <v>331</v>
      </c>
      <c r="P6" s="461"/>
      <c r="Q6" s="461" t="s">
        <v>336</v>
      </c>
      <c r="R6" s="461"/>
      <c r="S6" s="461" t="s">
        <v>91</v>
      </c>
      <c r="T6" s="461"/>
      <c r="U6" s="461" t="s">
        <v>83</v>
      </c>
      <c r="V6" s="461"/>
      <c r="W6" s="459" t="s">
        <v>474</v>
      </c>
      <c r="X6" s="460"/>
    </row>
    <row r="7" spans="1:24" ht="25.5" x14ac:dyDescent="0.2">
      <c r="A7" s="467"/>
      <c r="B7" s="468"/>
      <c r="C7" s="461"/>
      <c r="D7" s="461"/>
      <c r="E7" s="35" t="s">
        <v>273</v>
      </c>
      <c r="F7" s="35" t="s">
        <v>102</v>
      </c>
      <c r="G7" s="35" t="s">
        <v>273</v>
      </c>
      <c r="H7" s="35" t="s">
        <v>102</v>
      </c>
      <c r="I7" s="35" t="s">
        <v>273</v>
      </c>
      <c r="J7" s="35" t="s">
        <v>102</v>
      </c>
      <c r="K7" s="35" t="s">
        <v>273</v>
      </c>
      <c r="L7" s="35" t="s">
        <v>102</v>
      </c>
      <c r="M7" s="35" t="s">
        <v>273</v>
      </c>
      <c r="N7" s="35" t="s">
        <v>102</v>
      </c>
      <c r="O7" s="35" t="s">
        <v>273</v>
      </c>
      <c r="P7" s="35" t="s">
        <v>102</v>
      </c>
      <c r="Q7" s="35" t="s">
        <v>273</v>
      </c>
      <c r="R7" s="35" t="s">
        <v>102</v>
      </c>
      <c r="S7" s="35" t="s">
        <v>273</v>
      </c>
      <c r="T7" s="35" t="s">
        <v>102</v>
      </c>
      <c r="U7" s="35" t="s">
        <v>273</v>
      </c>
      <c r="V7" s="35" t="s">
        <v>102</v>
      </c>
      <c r="W7" s="35" t="s">
        <v>273</v>
      </c>
      <c r="X7" s="35" t="s">
        <v>102</v>
      </c>
    </row>
    <row r="8" spans="1:24" ht="33.75" x14ac:dyDescent="0.2">
      <c r="A8" s="44" t="s">
        <v>306</v>
      </c>
      <c r="B8" s="39" t="s">
        <v>307</v>
      </c>
      <c r="C8" s="40">
        <f>E8+G8+K8+M8+O8+S8+U8+Q8+W8</f>
        <v>22466433</v>
      </c>
      <c r="D8" s="40">
        <f>F8+H8+L8+N8+P8+T8+V8+R8+X8</f>
        <v>17647597</v>
      </c>
      <c r="E8" s="40">
        <v>5291215</v>
      </c>
      <c r="F8" s="40">
        <v>5291215</v>
      </c>
      <c r="G8" s="40">
        <v>737980</v>
      </c>
      <c r="H8" s="40">
        <v>737980</v>
      </c>
      <c r="I8" s="40">
        <f>K8+M8+O8</f>
        <v>16437238</v>
      </c>
      <c r="J8" s="40">
        <f>L8+N8+P8</f>
        <v>11618402</v>
      </c>
      <c r="K8" s="40">
        <v>12319464</v>
      </c>
      <c r="L8" s="40">
        <v>11521774</v>
      </c>
      <c r="M8" s="40">
        <v>0</v>
      </c>
      <c r="N8" s="40">
        <v>0</v>
      </c>
      <c r="O8" s="40">
        <f>96628+4021146</f>
        <v>4117774</v>
      </c>
      <c r="P8" s="40">
        <v>96628</v>
      </c>
      <c r="Q8" s="40"/>
      <c r="R8" s="40"/>
      <c r="S8" s="40"/>
      <c r="T8" s="40"/>
      <c r="U8" s="40">
        <v>0</v>
      </c>
      <c r="V8" s="40">
        <v>0</v>
      </c>
      <c r="W8" s="35">
        <v>0</v>
      </c>
      <c r="X8" s="35">
        <v>0</v>
      </c>
    </row>
    <row r="9" spans="1:24" ht="33.75" x14ac:dyDescent="0.2">
      <c r="A9" s="44">
        <v>900020</v>
      </c>
      <c r="B9" s="39" t="s">
        <v>481</v>
      </c>
      <c r="C9" s="40">
        <f t="shared" ref="C9:C32" si="0">E9+G9+K9+M9+O9+S9+U9+Q9+W9</f>
        <v>0</v>
      </c>
      <c r="D9" s="40">
        <f t="shared" ref="D9:D32" si="1">F9+H9+L9+N9+P9+T9+V9+R9+X9</f>
        <v>0</v>
      </c>
      <c r="E9" s="40"/>
      <c r="F9" s="40"/>
      <c r="G9" s="40"/>
      <c r="H9" s="40"/>
      <c r="I9" s="40">
        <f t="shared" ref="I9:I31" si="2">K9+M9+O9</f>
        <v>0</v>
      </c>
      <c r="J9" s="40">
        <f t="shared" ref="J9:J31" si="3">L9+N9+P9</f>
        <v>0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35"/>
      <c r="X9" s="35"/>
    </row>
    <row r="10" spans="1:24" x14ac:dyDescent="0.2">
      <c r="A10" s="44" t="s">
        <v>308</v>
      </c>
      <c r="B10" s="39" t="s">
        <v>309</v>
      </c>
      <c r="C10" s="40">
        <f t="shared" si="0"/>
        <v>500000</v>
      </c>
      <c r="D10" s="40">
        <f t="shared" si="1"/>
        <v>322627</v>
      </c>
      <c r="E10" s="40"/>
      <c r="F10" s="40"/>
      <c r="G10" s="40"/>
      <c r="H10" s="40"/>
      <c r="I10" s="40">
        <f t="shared" si="2"/>
        <v>500000</v>
      </c>
      <c r="J10" s="40">
        <f t="shared" si="3"/>
        <v>322627</v>
      </c>
      <c r="K10" s="40">
        <v>500000</v>
      </c>
      <c r="L10" s="40">
        <v>322627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35"/>
      <c r="X10" s="35"/>
    </row>
    <row r="11" spans="1:24" ht="22.5" x14ac:dyDescent="0.2">
      <c r="A11" s="45" t="s">
        <v>633</v>
      </c>
      <c r="B11" s="39" t="s">
        <v>638</v>
      </c>
      <c r="C11" s="40">
        <f t="shared" ref="C11" si="4">E11+G11+K11+M11+O11+S11+U11+Q11+W11</f>
        <v>0</v>
      </c>
      <c r="D11" s="40">
        <f t="shared" ref="D11" si="5">F11+H11+L11+N11+P11+T11+V11+R11+X11</f>
        <v>0</v>
      </c>
      <c r="E11" s="40"/>
      <c r="F11" s="40"/>
      <c r="G11" s="40"/>
      <c r="H11" s="40"/>
      <c r="I11" s="40">
        <f t="shared" ref="I11" si="6">K11+M11+O11</f>
        <v>0</v>
      </c>
      <c r="J11" s="40">
        <f t="shared" ref="J11" si="7">L11+N11+P11</f>
        <v>0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35"/>
      <c r="X11" s="35"/>
    </row>
    <row r="12" spans="1:24" ht="22.5" x14ac:dyDescent="0.2">
      <c r="A12" s="45" t="s">
        <v>310</v>
      </c>
      <c r="B12" s="39" t="s">
        <v>311</v>
      </c>
      <c r="C12" s="40">
        <f t="shared" si="0"/>
        <v>1313487</v>
      </c>
      <c r="D12" s="40">
        <f t="shared" si="1"/>
        <v>1313487</v>
      </c>
      <c r="E12" s="40">
        <v>180597</v>
      </c>
      <c r="F12" s="40">
        <v>180597</v>
      </c>
      <c r="G12" s="40">
        <v>59669</v>
      </c>
      <c r="H12" s="40">
        <v>59669</v>
      </c>
      <c r="I12" s="40">
        <f t="shared" si="2"/>
        <v>1073221</v>
      </c>
      <c r="J12" s="40">
        <f t="shared" si="3"/>
        <v>1073221</v>
      </c>
      <c r="K12" s="40">
        <v>1073221</v>
      </c>
      <c r="L12" s="40">
        <v>1073221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35"/>
      <c r="X12" s="35"/>
    </row>
    <row r="13" spans="1:24" x14ac:dyDescent="0.2">
      <c r="A13" s="45" t="s">
        <v>312</v>
      </c>
      <c r="B13" s="39" t="s">
        <v>313</v>
      </c>
      <c r="C13" s="40">
        <f t="shared" si="0"/>
        <v>3554404</v>
      </c>
      <c r="D13" s="40">
        <f t="shared" si="1"/>
        <v>3554404</v>
      </c>
      <c r="E13" s="40">
        <v>2923636</v>
      </c>
      <c r="F13" s="40">
        <v>2923636</v>
      </c>
      <c r="G13" s="40">
        <v>384321</v>
      </c>
      <c r="H13" s="40">
        <v>384321</v>
      </c>
      <c r="I13" s="40">
        <f t="shared" si="2"/>
        <v>246447</v>
      </c>
      <c r="J13" s="40">
        <f t="shared" si="3"/>
        <v>246447</v>
      </c>
      <c r="K13" s="40">
        <v>246447</v>
      </c>
      <c r="L13" s="40">
        <v>246447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35"/>
      <c r="X13" s="35"/>
    </row>
    <row r="14" spans="1:24" ht="22.5" x14ac:dyDescent="0.2">
      <c r="A14" s="45" t="s">
        <v>314</v>
      </c>
      <c r="B14" s="39" t="s">
        <v>315</v>
      </c>
      <c r="C14" s="40">
        <f t="shared" si="0"/>
        <v>20383152</v>
      </c>
      <c r="D14" s="40">
        <f t="shared" si="1"/>
        <v>20383152</v>
      </c>
      <c r="E14" s="40"/>
      <c r="F14" s="40"/>
      <c r="G14" s="40"/>
      <c r="H14" s="40"/>
      <c r="I14" s="40">
        <f t="shared" si="2"/>
        <v>384000</v>
      </c>
      <c r="J14" s="40">
        <f t="shared" si="3"/>
        <v>384000</v>
      </c>
      <c r="K14" s="40">
        <v>384000</v>
      </c>
      <c r="L14" s="40">
        <v>384000</v>
      </c>
      <c r="M14" s="40"/>
      <c r="N14" s="40"/>
      <c r="O14" s="40"/>
      <c r="P14" s="40"/>
      <c r="Q14" s="40"/>
      <c r="R14" s="40"/>
      <c r="S14" s="40"/>
      <c r="T14" s="40"/>
      <c r="U14" s="40">
        <v>19999152</v>
      </c>
      <c r="V14" s="40">
        <v>19999152</v>
      </c>
      <c r="W14" s="35"/>
      <c r="X14" s="35"/>
    </row>
    <row r="15" spans="1:24" ht="22.5" x14ac:dyDescent="0.2">
      <c r="A15" s="45" t="s">
        <v>636</v>
      </c>
      <c r="B15" s="39" t="s">
        <v>637</v>
      </c>
      <c r="C15" s="40">
        <f t="shared" ref="C15" si="8">E15+G15+K15+M15+O15+S15+U15+Q15+W15</f>
        <v>0</v>
      </c>
      <c r="D15" s="40">
        <f t="shared" ref="D15" si="9">F15+H15+L15+N15+P15+T15+V15+R15+X15</f>
        <v>0</v>
      </c>
      <c r="E15" s="40"/>
      <c r="F15" s="40"/>
      <c r="G15" s="40"/>
      <c r="H15" s="40"/>
      <c r="I15" s="40">
        <f t="shared" ref="I15" si="10">K15+M15+O15</f>
        <v>0</v>
      </c>
      <c r="J15" s="40">
        <f t="shared" ref="J15" si="11">L15+N15+P15</f>
        <v>0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35"/>
      <c r="X15" s="35"/>
    </row>
    <row r="16" spans="1:24" ht="22.5" x14ac:dyDescent="0.2">
      <c r="A16" s="45" t="s">
        <v>639</v>
      </c>
      <c r="B16" s="39" t="s">
        <v>640</v>
      </c>
      <c r="C16" s="40">
        <f t="shared" ref="C16" si="12">E16+G16+K16+M16+O16+S16+U16+Q16+W16</f>
        <v>25656045</v>
      </c>
      <c r="D16" s="40">
        <f t="shared" ref="D16" si="13">F16+H16+L16+N16+P16+T16+V16+R16+X16</f>
        <v>25656045</v>
      </c>
      <c r="E16" s="40"/>
      <c r="F16" s="40"/>
      <c r="G16" s="40"/>
      <c r="H16" s="40"/>
      <c r="I16" s="40">
        <f t="shared" ref="I16" si="14">K16+M16+O16</f>
        <v>0</v>
      </c>
      <c r="J16" s="40">
        <f t="shared" ref="J16" si="15">L16+N16+P16</f>
        <v>0</v>
      </c>
      <c r="K16" s="40"/>
      <c r="L16" s="40"/>
      <c r="M16" s="40"/>
      <c r="N16" s="40"/>
      <c r="O16" s="40"/>
      <c r="P16" s="40"/>
      <c r="Q16" s="40"/>
      <c r="R16" s="40"/>
      <c r="S16" s="40">
        <v>25656045</v>
      </c>
      <c r="T16" s="40">
        <v>25656045</v>
      </c>
      <c r="U16" s="40"/>
      <c r="V16" s="40"/>
      <c r="W16" s="35"/>
      <c r="X16" s="35"/>
    </row>
    <row r="17" spans="1:24" x14ac:dyDescent="0.2">
      <c r="A17" s="44" t="s">
        <v>316</v>
      </c>
      <c r="B17" s="39" t="s">
        <v>317</v>
      </c>
      <c r="C17" s="40">
        <f t="shared" si="0"/>
        <v>1942215</v>
      </c>
      <c r="D17" s="40">
        <f t="shared" si="1"/>
        <v>1615617</v>
      </c>
      <c r="E17" s="40"/>
      <c r="F17" s="40"/>
      <c r="G17" s="40"/>
      <c r="H17" s="40"/>
      <c r="I17" s="40">
        <f t="shared" si="2"/>
        <v>1200000</v>
      </c>
      <c r="J17" s="40">
        <f t="shared" si="3"/>
        <v>873402</v>
      </c>
      <c r="K17" s="40">
        <v>1200000</v>
      </c>
      <c r="L17" s="40">
        <v>873402</v>
      </c>
      <c r="M17" s="40"/>
      <c r="N17" s="40"/>
      <c r="O17" s="40"/>
      <c r="P17" s="40"/>
      <c r="Q17" s="40"/>
      <c r="R17" s="40"/>
      <c r="S17" s="40">
        <v>742215</v>
      </c>
      <c r="T17" s="40">
        <v>742215</v>
      </c>
      <c r="U17" s="40"/>
      <c r="V17" s="40"/>
      <c r="W17" s="35"/>
      <c r="X17" s="35"/>
    </row>
    <row r="18" spans="1:24" x14ac:dyDescent="0.2">
      <c r="A18" s="44" t="s">
        <v>318</v>
      </c>
      <c r="B18" s="39" t="s">
        <v>319</v>
      </c>
      <c r="C18" s="40">
        <f t="shared" si="0"/>
        <v>1200000</v>
      </c>
      <c r="D18" s="40">
        <f t="shared" si="1"/>
        <v>1135464</v>
      </c>
      <c r="E18" s="40"/>
      <c r="F18" s="40"/>
      <c r="G18" s="40"/>
      <c r="H18" s="40"/>
      <c r="I18" s="40">
        <f t="shared" si="2"/>
        <v>1200000</v>
      </c>
      <c r="J18" s="40">
        <f t="shared" si="3"/>
        <v>1135464</v>
      </c>
      <c r="K18" s="40">
        <v>1200000</v>
      </c>
      <c r="L18" s="40">
        <v>1135464</v>
      </c>
      <c r="M18" s="40"/>
      <c r="N18" s="40"/>
      <c r="O18" s="40">
        <v>0</v>
      </c>
      <c r="P18" s="40"/>
      <c r="Q18" s="40"/>
      <c r="R18" s="40"/>
      <c r="S18" s="40"/>
      <c r="T18" s="40"/>
      <c r="U18" s="40"/>
      <c r="V18" s="40"/>
      <c r="W18" s="35"/>
      <c r="X18" s="35"/>
    </row>
    <row r="19" spans="1:24" ht="22.5" x14ac:dyDescent="0.2">
      <c r="A19" s="44" t="s">
        <v>320</v>
      </c>
      <c r="B19" s="39" t="s">
        <v>321</v>
      </c>
      <c r="C19" s="40">
        <f t="shared" si="0"/>
        <v>7096596</v>
      </c>
      <c r="D19" s="40">
        <f t="shared" si="1"/>
        <v>7020173</v>
      </c>
      <c r="E19" s="40">
        <v>0</v>
      </c>
      <c r="F19" s="40">
        <v>0</v>
      </c>
      <c r="G19" s="40">
        <v>0</v>
      </c>
      <c r="H19" s="40">
        <v>0</v>
      </c>
      <c r="I19" s="40">
        <f t="shared" si="2"/>
        <v>650000</v>
      </c>
      <c r="J19" s="40">
        <f t="shared" si="3"/>
        <v>573577</v>
      </c>
      <c r="K19" s="40">
        <v>650000</v>
      </c>
      <c r="L19" s="40">
        <v>573577</v>
      </c>
      <c r="M19" s="40"/>
      <c r="N19" s="40"/>
      <c r="O19" s="40"/>
      <c r="P19" s="40">
        <v>0</v>
      </c>
      <c r="Q19" s="40"/>
      <c r="R19" s="40"/>
      <c r="S19" s="40">
        <v>6446596</v>
      </c>
      <c r="T19" s="40">
        <v>6446596</v>
      </c>
      <c r="U19" s="40"/>
      <c r="V19" s="40"/>
      <c r="W19" s="35"/>
      <c r="X19" s="35"/>
    </row>
    <row r="20" spans="1:24" x14ac:dyDescent="0.2">
      <c r="A20" s="45" t="s">
        <v>322</v>
      </c>
      <c r="B20" s="39" t="s">
        <v>323</v>
      </c>
      <c r="C20" s="40">
        <f t="shared" si="0"/>
        <v>675620</v>
      </c>
      <c r="D20" s="40">
        <f t="shared" si="1"/>
        <v>675620</v>
      </c>
      <c r="E20" s="40">
        <v>597140</v>
      </c>
      <c r="F20" s="40">
        <v>597140</v>
      </c>
      <c r="G20" s="40">
        <v>78480</v>
      </c>
      <c r="H20" s="40">
        <v>78480</v>
      </c>
      <c r="I20" s="40">
        <f t="shared" si="2"/>
        <v>0</v>
      </c>
      <c r="J20" s="40">
        <f t="shared" si="3"/>
        <v>0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35"/>
      <c r="X20" s="35"/>
    </row>
    <row r="21" spans="1:24" ht="22.5" x14ac:dyDescent="0.2">
      <c r="A21" s="45" t="s">
        <v>324</v>
      </c>
      <c r="B21" s="39" t="s">
        <v>325</v>
      </c>
      <c r="C21" s="40">
        <f t="shared" si="0"/>
        <v>9739252</v>
      </c>
      <c r="D21" s="40">
        <f t="shared" si="1"/>
        <v>9382233</v>
      </c>
      <c r="E21" s="40">
        <v>4080629</v>
      </c>
      <c r="F21" s="40">
        <v>4080629</v>
      </c>
      <c r="G21" s="40">
        <v>626384</v>
      </c>
      <c r="H21" s="40">
        <v>626384</v>
      </c>
      <c r="I21" s="40">
        <f t="shared" si="2"/>
        <v>5000000</v>
      </c>
      <c r="J21" s="40">
        <f t="shared" si="3"/>
        <v>4642981</v>
      </c>
      <c r="K21" s="40">
        <v>5000000</v>
      </c>
      <c r="L21" s="40">
        <v>4642981</v>
      </c>
      <c r="M21" s="40"/>
      <c r="N21" s="40"/>
      <c r="O21" s="40"/>
      <c r="P21" s="40"/>
      <c r="Q21" s="40"/>
      <c r="R21" s="40"/>
      <c r="S21" s="40">
        <v>32239</v>
      </c>
      <c r="T21" s="40">
        <v>32239</v>
      </c>
      <c r="U21" s="40">
        <v>0</v>
      </c>
      <c r="V21" s="40">
        <v>0</v>
      </c>
      <c r="W21" s="35"/>
      <c r="X21" s="35"/>
    </row>
    <row r="22" spans="1:24" ht="22.5" x14ac:dyDescent="0.2">
      <c r="A22" s="45" t="s">
        <v>683</v>
      </c>
      <c r="B22" s="39" t="s">
        <v>684</v>
      </c>
      <c r="C22" s="40">
        <f t="shared" ref="C22" si="16">E22+G22+K22+M22+O22+S22+U22+Q22+W22</f>
        <v>653321</v>
      </c>
      <c r="D22" s="40">
        <f t="shared" ref="D22" si="17">F22+H22+L22+N22+P22+T22+V22+R22+X22</f>
        <v>653321</v>
      </c>
      <c r="E22" s="40">
        <v>578160</v>
      </c>
      <c r="F22" s="40">
        <v>578160</v>
      </c>
      <c r="G22" s="40">
        <v>75161</v>
      </c>
      <c r="H22" s="40">
        <v>75161</v>
      </c>
      <c r="I22" s="40">
        <f t="shared" ref="I22" si="18">K22+M22+O22</f>
        <v>0</v>
      </c>
      <c r="J22" s="40">
        <f t="shared" ref="J22" si="19">L22+N22+P22</f>
        <v>0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35"/>
      <c r="X22" s="35"/>
    </row>
    <row r="23" spans="1:24" x14ac:dyDescent="0.2">
      <c r="A23" s="45" t="s">
        <v>471</v>
      </c>
      <c r="B23" s="39" t="s">
        <v>472</v>
      </c>
      <c r="C23" s="40">
        <f t="shared" si="0"/>
        <v>208831</v>
      </c>
      <c r="D23" s="40">
        <f t="shared" si="1"/>
        <v>208831</v>
      </c>
      <c r="E23" s="40"/>
      <c r="F23" s="40"/>
      <c r="G23" s="40"/>
      <c r="H23" s="40"/>
      <c r="I23" s="40">
        <f t="shared" si="2"/>
        <v>208831</v>
      </c>
      <c r="J23" s="40">
        <f t="shared" si="3"/>
        <v>208831</v>
      </c>
      <c r="K23" s="40"/>
      <c r="L23" s="40"/>
      <c r="M23" s="40"/>
      <c r="N23" s="40"/>
      <c r="O23" s="40">
        <v>208831</v>
      </c>
      <c r="P23" s="40">
        <v>208831</v>
      </c>
      <c r="Q23" s="40"/>
      <c r="R23" s="40"/>
      <c r="S23" s="40"/>
      <c r="T23" s="40"/>
      <c r="U23" s="40"/>
      <c r="V23" s="40"/>
      <c r="W23" s="35"/>
      <c r="X23" s="35"/>
    </row>
    <row r="24" spans="1:24" ht="22.5" x14ac:dyDescent="0.2">
      <c r="A24" s="128" t="s">
        <v>620</v>
      </c>
      <c r="B24" s="44" t="s">
        <v>621</v>
      </c>
      <c r="C24" s="40">
        <f t="shared" si="0"/>
        <v>0</v>
      </c>
      <c r="D24" s="40">
        <f t="shared" si="1"/>
        <v>0</v>
      </c>
      <c r="E24" s="40"/>
      <c r="F24" s="40"/>
      <c r="G24" s="40"/>
      <c r="H24" s="40"/>
      <c r="I24" s="40">
        <f t="shared" ref="I24:I26" si="20">K24+M24+O24</f>
        <v>0</v>
      </c>
      <c r="J24" s="40">
        <f t="shared" ref="J24:J26" si="21">L24+N24+P24</f>
        <v>0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35"/>
      <c r="X24" s="35"/>
    </row>
    <row r="25" spans="1:24" ht="22.5" x14ac:dyDescent="0.2">
      <c r="A25" s="43">
        <v>104051</v>
      </c>
      <c r="B25" s="39" t="s">
        <v>473</v>
      </c>
      <c r="C25" s="40">
        <f t="shared" si="0"/>
        <v>0</v>
      </c>
      <c r="D25" s="40">
        <f t="shared" si="1"/>
        <v>0</v>
      </c>
      <c r="E25" s="40"/>
      <c r="F25" s="40"/>
      <c r="G25" s="40"/>
      <c r="H25" s="40"/>
      <c r="I25" s="40">
        <f t="shared" si="20"/>
        <v>0</v>
      </c>
      <c r="J25" s="40">
        <f t="shared" si="21"/>
        <v>0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35"/>
      <c r="X25" s="35"/>
    </row>
    <row r="26" spans="1:24" ht="22.5" x14ac:dyDescent="0.2">
      <c r="A26" s="43">
        <v>104037</v>
      </c>
      <c r="B26" s="39" t="s">
        <v>482</v>
      </c>
      <c r="C26" s="40">
        <f t="shared" ref="C26" si="22">E26+G26+K26+M26+O26+S26+U26+Q26+W26</f>
        <v>83881</v>
      </c>
      <c r="D26" s="40">
        <f t="shared" ref="D26" si="23">F26+H26+L26+N26+P26+T26+V26+R26+X26</f>
        <v>83881</v>
      </c>
      <c r="E26" s="40"/>
      <c r="F26" s="40"/>
      <c r="G26" s="40"/>
      <c r="H26" s="40"/>
      <c r="I26" s="40">
        <f t="shared" si="20"/>
        <v>83881</v>
      </c>
      <c r="J26" s="40">
        <f t="shared" si="21"/>
        <v>83881</v>
      </c>
      <c r="K26" s="40">
        <v>83881</v>
      </c>
      <c r="L26" s="40">
        <v>83881</v>
      </c>
      <c r="M26" s="40"/>
      <c r="N26" s="40"/>
      <c r="O26" s="40">
        <v>0</v>
      </c>
      <c r="P26" s="40"/>
      <c r="Q26" s="40"/>
      <c r="R26" s="40"/>
      <c r="S26" s="40"/>
      <c r="T26" s="40"/>
      <c r="U26" s="40"/>
      <c r="V26" s="40"/>
      <c r="W26" s="35"/>
      <c r="X26" s="35"/>
    </row>
    <row r="27" spans="1:24" ht="22.5" x14ac:dyDescent="0.2">
      <c r="A27" s="43">
        <v>107060</v>
      </c>
      <c r="B27" s="39" t="s">
        <v>483</v>
      </c>
      <c r="C27" s="40">
        <f t="shared" si="0"/>
        <v>3957407</v>
      </c>
      <c r="D27" s="40">
        <f t="shared" si="1"/>
        <v>3957407</v>
      </c>
      <c r="E27" s="40"/>
      <c r="F27" s="40"/>
      <c r="G27" s="40"/>
      <c r="H27" s="40"/>
      <c r="I27" s="40">
        <f t="shared" si="2"/>
        <v>3957407</v>
      </c>
      <c r="J27" s="40">
        <f t="shared" si="3"/>
        <v>3957407</v>
      </c>
      <c r="K27" s="40">
        <v>1281493</v>
      </c>
      <c r="L27" s="40">
        <v>1281493</v>
      </c>
      <c r="M27" s="40">
        <v>2675914</v>
      </c>
      <c r="N27" s="40">
        <v>2675914</v>
      </c>
      <c r="O27" s="40"/>
      <c r="P27" s="40"/>
      <c r="Q27" s="40"/>
      <c r="R27" s="40"/>
      <c r="S27" s="40"/>
      <c r="T27" s="40"/>
      <c r="U27" s="40"/>
      <c r="V27" s="40"/>
      <c r="W27" s="35"/>
      <c r="X27" s="35"/>
    </row>
    <row r="28" spans="1:24" ht="33.75" x14ac:dyDescent="0.2">
      <c r="A28" s="43">
        <v>107070</v>
      </c>
      <c r="B28" s="39" t="s">
        <v>685</v>
      </c>
      <c r="C28" s="40">
        <f t="shared" ref="C28" si="24">E28+G28+K28+M28+O28+S28+U28+Q28+W28</f>
        <v>1696000</v>
      </c>
      <c r="D28" s="40">
        <f t="shared" ref="D28" si="25">F28+H28+L28+N28+P28+T28+V28+R28+X28</f>
        <v>1696000</v>
      </c>
      <c r="E28" s="40">
        <v>697980</v>
      </c>
      <c r="F28" s="40">
        <v>697980</v>
      </c>
      <c r="G28" s="40"/>
      <c r="H28" s="40"/>
      <c r="I28" s="40">
        <f t="shared" ref="I28" si="26">K28+M28+O28</f>
        <v>998020</v>
      </c>
      <c r="J28" s="40">
        <f t="shared" ref="J28" si="27">L28+N28+P28</f>
        <v>998020</v>
      </c>
      <c r="K28" s="40">
        <v>998020</v>
      </c>
      <c r="L28" s="40">
        <v>998020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35"/>
      <c r="X28" s="35"/>
    </row>
    <row r="29" spans="1:24" s="49" customFormat="1" x14ac:dyDescent="0.2">
      <c r="A29" s="46"/>
      <c r="B29" s="47" t="s">
        <v>333</v>
      </c>
      <c r="C29" s="48">
        <f t="shared" si="0"/>
        <v>101126644</v>
      </c>
      <c r="D29" s="48">
        <f t="shared" si="1"/>
        <v>95305859</v>
      </c>
      <c r="E29" s="48">
        <f>SUM(E8:E28)</f>
        <v>14349357</v>
      </c>
      <c r="F29" s="48">
        <f t="shared" ref="F29:X29" si="28">SUM(F8:F28)</f>
        <v>14349357</v>
      </c>
      <c r="G29" s="48">
        <f t="shared" si="28"/>
        <v>1961995</v>
      </c>
      <c r="H29" s="48">
        <f t="shared" si="28"/>
        <v>1961995</v>
      </c>
      <c r="I29" s="48">
        <f t="shared" si="28"/>
        <v>31939045</v>
      </c>
      <c r="J29" s="48">
        <f t="shared" si="28"/>
        <v>26118260</v>
      </c>
      <c r="K29" s="48">
        <f t="shared" si="28"/>
        <v>24936526</v>
      </c>
      <c r="L29" s="48">
        <f t="shared" si="28"/>
        <v>23136887</v>
      </c>
      <c r="M29" s="48">
        <f t="shared" si="28"/>
        <v>2675914</v>
      </c>
      <c r="N29" s="48">
        <f t="shared" si="28"/>
        <v>2675914</v>
      </c>
      <c r="O29" s="48">
        <f t="shared" si="28"/>
        <v>4326605</v>
      </c>
      <c r="P29" s="48">
        <f t="shared" si="28"/>
        <v>305459</v>
      </c>
      <c r="Q29" s="48">
        <f t="shared" si="28"/>
        <v>0</v>
      </c>
      <c r="R29" s="48">
        <f t="shared" si="28"/>
        <v>0</v>
      </c>
      <c r="S29" s="48">
        <f t="shared" si="28"/>
        <v>32877095</v>
      </c>
      <c r="T29" s="48">
        <f t="shared" si="28"/>
        <v>32877095</v>
      </c>
      <c r="U29" s="48">
        <f t="shared" si="28"/>
        <v>19999152</v>
      </c>
      <c r="V29" s="48">
        <f t="shared" si="28"/>
        <v>19999152</v>
      </c>
      <c r="W29" s="48">
        <f t="shared" si="28"/>
        <v>0</v>
      </c>
      <c r="X29" s="48">
        <f t="shared" si="28"/>
        <v>0</v>
      </c>
    </row>
    <row r="30" spans="1:24" ht="22.5" x14ac:dyDescent="0.2">
      <c r="A30" s="128" t="s">
        <v>681</v>
      </c>
      <c r="B30" s="159" t="s">
        <v>682</v>
      </c>
      <c r="C30" s="40">
        <f t="shared" si="0"/>
        <v>1231351</v>
      </c>
      <c r="D30" s="40">
        <f t="shared" si="1"/>
        <v>1231351</v>
      </c>
      <c r="E30" s="40"/>
      <c r="F30" s="40"/>
      <c r="G30" s="40"/>
      <c r="H30" s="40"/>
      <c r="I30" s="40">
        <f t="shared" ref="I30" si="29">K30+M30+O30</f>
        <v>1231351</v>
      </c>
      <c r="J30" s="40">
        <f t="shared" ref="J30" si="30">L30+N30+P30</f>
        <v>1231351</v>
      </c>
      <c r="K30" s="40"/>
      <c r="L30" s="40"/>
      <c r="M30" s="40"/>
      <c r="N30" s="40"/>
      <c r="O30" s="40">
        <v>1231351</v>
      </c>
      <c r="P30" s="40">
        <v>1231351</v>
      </c>
      <c r="Q30" s="40"/>
      <c r="R30" s="40"/>
      <c r="S30" s="40"/>
      <c r="T30" s="40"/>
      <c r="U30" s="40"/>
      <c r="V30" s="40"/>
      <c r="W30" s="40"/>
      <c r="X30" s="40"/>
    </row>
    <row r="31" spans="1:24" ht="22.5" x14ac:dyDescent="0.2">
      <c r="A31" s="128" t="s">
        <v>634</v>
      </c>
      <c r="B31" s="39" t="s">
        <v>635</v>
      </c>
      <c r="C31" s="40">
        <f t="shared" ref="C31" si="31">E31+G31+K31+M31+O31+S31+U31+Q31+W31</f>
        <v>1239865</v>
      </c>
      <c r="D31" s="40">
        <f t="shared" ref="D31" si="32">F31+H31+L31+N31+P31+T31+V31+R31+X31</f>
        <v>1239865</v>
      </c>
      <c r="E31" s="40"/>
      <c r="F31" s="40"/>
      <c r="G31" s="40"/>
      <c r="H31" s="40"/>
      <c r="I31" s="40">
        <f t="shared" si="2"/>
        <v>1239865</v>
      </c>
      <c r="J31" s="40">
        <f t="shared" si="3"/>
        <v>1239865</v>
      </c>
      <c r="K31" s="40"/>
      <c r="L31" s="40"/>
      <c r="M31" s="40"/>
      <c r="N31" s="40"/>
      <c r="O31" s="40">
        <v>1239865</v>
      </c>
      <c r="P31" s="40">
        <v>1239865</v>
      </c>
      <c r="Q31" s="40"/>
      <c r="R31" s="40"/>
      <c r="S31" s="40"/>
      <c r="T31" s="40"/>
      <c r="U31" s="40"/>
      <c r="V31" s="40"/>
      <c r="W31" s="40"/>
      <c r="X31" s="40"/>
    </row>
    <row r="32" spans="1:24" ht="22.5" x14ac:dyDescent="0.2">
      <c r="A32" s="43"/>
      <c r="B32" s="39" t="s">
        <v>334</v>
      </c>
      <c r="C32" s="40">
        <f t="shared" si="0"/>
        <v>2049434</v>
      </c>
      <c r="D32" s="40">
        <f t="shared" si="1"/>
        <v>2049434</v>
      </c>
      <c r="E32" s="40"/>
      <c r="F32" s="40"/>
      <c r="G32" s="40"/>
      <c r="H32" s="40"/>
      <c r="I32" s="40">
        <f t="shared" ref="I32:J32" si="33">K32+M32+O32</f>
        <v>0</v>
      </c>
      <c r="J32" s="40">
        <f t="shared" si="33"/>
        <v>0</v>
      </c>
      <c r="K32" s="40"/>
      <c r="L32" s="40"/>
      <c r="M32" s="40"/>
      <c r="N32" s="40"/>
      <c r="O32" s="40"/>
      <c r="P32" s="40"/>
      <c r="Q32" s="40">
        <v>2049434</v>
      </c>
      <c r="R32" s="40">
        <v>2049434</v>
      </c>
      <c r="S32" s="40"/>
      <c r="T32" s="40"/>
      <c r="U32" s="40"/>
      <c r="V32" s="40"/>
      <c r="W32" s="35"/>
      <c r="X32" s="35"/>
    </row>
    <row r="33" spans="1:24" s="49" customFormat="1" x14ac:dyDescent="0.2">
      <c r="A33" s="46"/>
      <c r="B33" s="47" t="s">
        <v>335</v>
      </c>
      <c r="C33" s="48">
        <f>SUM(C29:C32)</f>
        <v>105647294</v>
      </c>
      <c r="D33" s="48">
        <f t="shared" ref="D33:X33" si="34">SUM(D29:D32)</f>
        <v>99826509</v>
      </c>
      <c r="E33" s="48">
        <f t="shared" si="34"/>
        <v>14349357</v>
      </c>
      <c r="F33" s="48">
        <f t="shared" si="34"/>
        <v>14349357</v>
      </c>
      <c r="G33" s="48">
        <f t="shared" si="34"/>
        <v>1961995</v>
      </c>
      <c r="H33" s="48">
        <f t="shared" si="34"/>
        <v>1961995</v>
      </c>
      <c r="I33" s="48">
        <f t="shared" si="34"/>
        <v>34410261</v>
      </c>
      <c r="J33" s="48">
        <f t="shared" si="34"/>
        <v>28589476</v>
      </c>
      <c r="K33" s="48">
        <f t="shared" si="34"/>
        <v>24936526</v>
      </c>
      <c r="L33" s="48">
        <f t="shared" si="34"/>
        <v>23136887</v>
      </c>
      <c r="M33" s="48">
        <f t="shared" si="34"/>
        <v>2675914</v>
      </c>
      <c r="N33" s="48">
        <f t="shared" si="34"/>
        <v>2675914</v>
      </c>
      <c r="O33" s="48">
        <f t="shared" si="34"/>
        <v>6797821</v>
      </c>
      <c r="P33" s="48">
        <f t="shared" si="34"/>
        <v>2776675</v>
      </c>
      <c r="Q33" s="48">
        <f t="shared" si="34"/>
        <v>2049434</v>
      </c>
      <c r="R33" s="48">
        <f t="shared" si="34"/>
        <v>2049434</v>
      </c>
      <c r="S33" s="48">
        <f t="shared" si="34"/>
        <v>32877095</v>
      </c>
      <c r="T33" s="48">
        <f t="shared" si="34"/>
        <v>32877095</v>
      </c>
      <c r="U33" s="48">
        <f t="shared" si="34"/>
        <v>19999152</v>
      </c>
      <c r="V33" s="48">
        <f t="shared" si="34"/>
        <v>19999152</v>
      </c>
      <c r="W33" s="48">
        <f t="shared" si="34"/>
        <v>0</v>
      </c>
      <c r="X33" s="48">
        <f t="shared" si="34"/>
        <v>0</v>
      </c>
    </row>
    <row r="34" spans="1:24" x14ac:dyDescent="0.2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4" x14ac:dyDescent="0.2"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1:24" x14ac:dyDescent="0.2"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1:24" x14ac:dyDescent="0.2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4" x14ac:dyDescent="0.2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1:24" x14ac:dyDescent="0.2"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1:24" x14ac:dyDescent="0.2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1:24" x14ac:dyDescent="0.2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  <row r="42" spans="1:24" x14ac:dyDescent="0.2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1:24" x14ac:dyDescent="0.2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1:24" x14ac:dyDescent="0.2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4" x14ac:dyDescent="0.2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</sheetData>
  <mergeCells count="18">
    <mergeCell ref="Q6:R6"/>
    <mergeCell ref="I6:J6"/>
    <mergeCell ref="S5:X5"/>
    <mergeCell ref="W6:X6"/>
    <mergeCell ref="K6:L6"/>
    <mergeCell ref="Q5:R5"/>
    <mergeCell ref="A3:V3"/>
    <mergeCell ref="A6:B7"/>
    <mergeCell ref="A5:B5"/>
    <mergeCell ref="C6:C7"/>
    <mergeCell ref="D6:D7"/>
    <mergeCell ref="E6:F6"/>
    <mergeCell ref="G6:H6"/>
    <mergeCell ref="M6:N6"/>
    <mergeCell ref="O6:P6"/>
    <mergeCell ref="E5:P5"/>
    <mergeCell ref="S6:T6"/>
    <mergeCell ref="U6:V6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5"/>
  <dimension ref="A1"/>
  <sheetViews>
    <sheetView workbookViewId="0">
      <selection activeCell="N56" sqref="N56"/>
    </sheetView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FFC000"/>
    <pageSetUpPr fitToPage="1"/>
  </sheetPr>
  <dimension ref="A1:I169"/>
  <sheetViews>
    <sheetView view="pageBreakPreview" topLeftCell="A142" zoomScale="80" zoomScaleNormal="100" zoomScaleSheetLayoutView="80" workbookViewId="0">
      <selection sqref="A1:E1"/>
    </sheetView>
  </sheetViews>
  <sheetFormatPr defaultRowHeight="15.75" x14ac:dyDescent="0.25"/>
  <cols>
    <col min="1" max="1" width="9.5" style="412" customWidth="1"/>
    <col min="2" max="2" width="62.1640625" style="23" customWidth="1"/>
    <col min="3" max="5" width="15.83203125" style="24" customWidth="1"/>
    <col min="6" max="6" width="5.5" style="210" hidden="1" customWidth="1"/>
    <col min="7" max="7" width="13.5" style="226" hidden="1" customWidth="1"/>
    <col min="8" max="16384" width="9.33203125" style="23"/>
  </cols>
  <sheetData>
    <row r="1" spans="1:7" x14ac:dyDescent="0.25">
      <c r="A1" s="469" t="s">
        <v>872</v>
      </c>
      <c r="B1" s="469"/>
      <c r="C1" s="469"/>
      <c r="D1" s="469"/>
      <c r="E1" s="469"/>
    </row>
    <row r="2" spans="1:7" x14ac:dyDescent="0.25">
      <c r="A2" s="418"/>
      <c r="B2" s="418"/>
      <c r="C2" s="418"/>
      <c r="D2" s="418"/>
      <c r="E2" s="418"/>
    </row>
    <row r="3" spans="1:7" x14ac:dyDescent="0.25">
      <c r="A3" s="418" t="s">
        <v>870</v>
      </c>
      <c r="B3" s="418"/>
      <c r="C3" s="418"/>
      <c r="D3" s="418"/>
      <c r="E3" s="418"/>
    </row>
    <row r="4" spans="1:7" x14ac:dyDescent="0.25">
      <c r="A4" s="32"/>
      <c r="B4" s="32"/>
      <c r="C4" s="32"/>
      <c r="D4" s="32"/>
      <c r="E4" s="32"/>
    </row>
    <row r="5" spans="1:7" ht="15.95" customHeight="1" x14ac:dyDescent="0.25">
      <c r="A5" s="418" t="s">
        <v>1</v>
      </c>
      <c r="B5" s="418"/>
      <c r="C5" s="418"/>
      <c r="D5" s="418"/>
      <c r="E5" s="418"/>
    </row>
    <row r="6" spans="1:7" ht="15.95" customHeight="1" thickBot="1" x14ac:dyDescent="0.3">
      <c r="A6" s="398"/>
      <c r="B6" s="6"/>
      <c r="C6" s="22"/>
      <c r="D6" s="22"/>
      <c r="E6" s="22" t="s">
        <v>480</v>
      </c>
    </row>
    <row r="7" spans="1:7" ht="15.95" customHeight="1" x14ac:dyDescent="0.25">
      <c r="A7" s="420" t="s">
        <v>30</v>
      </c>
      <c r="B7" s="422" t="s">
        <v>2</v>
      </c>
      <c r="C7" s="424" t="s">
        <v>756</v>
      </c>
      <c r="D7" s="424"/>
      <c r="E7" s="425"/>
    </row>
    <row r="8" spans="1:7" ht="30.75" customHeight="1" thickBot="1" x14ac:dyDescent="0.3">
      <c r="A8" s="421"/>
      <c r="B8" s="423"/>
      <c r="C8" s="207" t="s">
        <v>100</v>
      </c>
      <c r="D8" s="207" t="s">
        <v>101</v>
      </c>
      <c r="E8" s="208" t="s">
        <v>102</v>
      </c>
      <c r="F8" s="225" t="s">
        <v>782</v>
      </c>
    </row>
    <row r="9" spans="1:7" s="25" customFormat="1" ht="24.95" customHeight="1" thickBot="1" x14ac:dyDescent="0.25">
      <c r="A9" s="18" t="s">
        <v>211</v>
      </c>
      <c r="B9" s="19" t="s">
        <v>212</v>
      </c>
      <c r="C9" s="19" t="s">
        <v>213</v>
      </c>
      <c r="D9" s="19" t="s">
        <v>214</v>
      </c>
      <c r="E9" s="26" t="s">
        <v>215</v>
      </c>
      <c r="F9" s="229"/>
      <c r="G9" s="227"/>
    </row>
    <row r="10" spans="1:7" s="209" customFormat="1" ht="24.95" customHeight="1" thickBot="1" x14ac:dyDescent="0.25">
      <c r="A10" s="18" t="s">
        <v>3</v>
      </c>
      <c r="B10" s="340" t="s">
        <v>106</v>
      </c>
      <c r="C10" s="341">
        <f>SUM(C11:C17)</f>
        <v>20967168</v>
      </c>
      <c r="D10" s="341">
        <f>SUM(D11:D17)</f>
        <v>21448732</v>
      </c>
      <c r="E10" s="387">
        <f>SUM(E11:E17)</f>
        <v>21448732</v>
      </c>
      <c r="F10" s="230" t="s">
        <v>808</v>
      </c>
      <c r="G10" s="228"/>
    </row>
    <row r="11" spans="1:7" s="209" customFormat="1" ht="24.95" customHeight="1" x14ac:dyDescent="0.2">
      <c r="A11" s="399" t="s">
        <v>42</v>
      </c>
      <c r="B11" s="342" t="s">
        <v>107</v>
      </c>
      <c r="C11" s="337">
        <v>14973997</v>
      </c>
      <c r="D11" s="337">
        <v>14973997</v>
      </c>
      <c r="E11" s="388">
        <v>14973997</v>
      </c>
      <c r="F11" s="231" t="s">
        <v>787</v>
      </c>
      <c r="G11" s="228"/>
    </row>
    <row r="12" spans="1:7" s="209" customFormat="1" ht="24.95" customHeight="1" x14ac:dyDescent="0.2">
      <c r="A12" s="400" t="s">
        <v>43</v>
      </c>
      <c r="B12" s="343" t="s">
        <v>108</v>
      </c>
      <c r="C12" s="337">
        <v>0</v>
      </c>
      <c r="D12" s="337">
        <v>0</v>
      </c>
      <c r="E12" s="389">
        <v>0</v>
      </c>
      <c r="F12" s="231"/>
      <c r="G12" s="228"/>
    </row>
    <row r="13" spans="1:7" s="209" customFormat="1" ht="24.95" customHeight="1" x14ac:dyDescent="0.2">
      <c r="A13" s="400" t="s">
        <v>44</v>
      </c>
      <c r="B13" s="343" t="s">
        <v>109</v>
      </c>
      <c r="C13" s="337">
        <v>3010457</v>
      </c>
      <c r="D13" s="337">
        <v>3057197</v>
      </c>
      <c r="E13" s="389">
        <v>3057197</v>
      </c>
      <c r="F13" s="231" t="s">
        <v>788</v>
      </c>
      <c r="G13" s="228"/>
    </row>
    <row r="14" spans="1:7" s="209" customFormat="1" ht="24.95" customHeight="1" x14ac:dyDescent="0.2">
      <c r="A14" s="400" t="s">
        <v>45</v>
      </c>
      <c r="B14" s="343" t="s">
        <v>632</v>
      </c>
      <c r="C14" s="337"/>
      <c r="D14" s="337">
        <v>0</v>
      </c>
      <c r="E14" s="389">
        <v>0</v>
      </c>
      <c r="F14" s="231"/>
      <c r="G14" s="228"/>
    </row>
    <row r="15" spans="1:7" s="209" customFormat="1" ht="24.95" customHeight="1" x14ac:dyDescent="0.2">
      <c r="A15" s="400" t="s">
        <v>62</v>
      </c>
      <c r="B15" s="343" t="s">
        <v>110</v>
      </c>
      <c r="C15" s="336">
        <v>2982714</v>
      </c>
      <c r="D15" s="336">
        <v>3417538</v>
      </c>
      <c r="E15" s="389">
        <v>3417538</v>
      </c>
      <c r="F15" s="231" t="s">
        <v>789</v>
      </c>
      <c r="G15" s="228"/>
    </row>
    <row r="16" spans="1:7" s="209" customFormat="1" ht="24.95" customHeight="1" x14ac:dyDescent="0.2">
      <c r="A16" s="400" t="s">
        <v>46</v>
      </c>
      <c r="B16" s="343" t="s">
        <v>111</v>
      </c>
      <c r="C16" s="344">
        <v>0</v>
      </c>
      <c r="D16" s="344">
        <v>0</v>
      </c>
      <c r="E16" s="389">
        <v>0</v>
      </c>
      <c r="F16" s="231"/>
      <c r="G16" s="228"/>
    </row>
    <row r="17" spans="1:7" s="209" customFormat="1" ht="24.95" customHeight="1" thickBot="1" x14ac:dyDescent="0.25">
      <c r="A17" s="401" t="s">
        <v>47</v>
      </c>
      <c r="B17" s="345" t="s">
        <v>112</v>
      </c>
      <c r="C17" s="337">
        <v>0</v>
      </c>
      <c r="D17" s="337">
        <v>0</v>
      </c>
      <c r="E17" s="390">
        <v>0</v>
      </c>
      <c r="F17" s="231"/>
      <c r="G17" s="228"/>
    </row>
    <row r="18" spans="1:7" s="209" customFormat="1" ht="24.95" customHeight="1" thickBot="1" x14ac:dyDescent="0.25">
      <c r="A18" s="18" t="s">
        <v>4</v>
      </c>
      <c r="B18" s="346" t="s">
        <v>113</v>
      </c>
      <c r="C18" s="341">
        <f>SUM(C19:C23)</f>
        <v>852426</v>
      </c>
      <c r="D18" s="341">
        <f>SUM(D19:D23)</f>
        <v>3596392</v>
      </c>
      <c r="E18" s="387">
        <f>SUM(E19:E23)</f>
        <v>3596392</v>
      </c>
      <c r="F18" s="230" t="s">
        <v>791</v>
      </c>
      <c r="G18" s="228" t="s">
        <v>809</v>
      </c>
    </row>
    <row r="19" spans="1:7" s="209" customFormat="1" ht="24.95" customHeight="1" x14ac:dyDescent="0.2">
      <c r="A19" s="399" t="s">
        <v>48</v>
      </c>
      <c r="B19" s="342" t="s">
        <v>114</v>
      </c>
      <c r="C19" s="335"/>
      <c r="D19" s="335"/>
      <c r="E19" s="388"/>
      <c r="F19" s="231"/>
      <c r="G19" s="228"/>
    </row>
    <row r="20" spans="1:7" s="209" customFormat="1" ht="24.95" customHeight="1" x14ac:dyDescent="0.2">
      <c r="A20" s="400" t="s">
        <v>49</v>
      </c>
      <c r="B20" s="343" t="s">
        <v>115</v>
      </c>
      <c r="C20" s="336"/>
      <c r="D20" s="336"/>
      <c r="E20" s="389"/>
      <c r="F20" s="231"/>
      <c r="G20" s="228"/>
    </row>
    <row r="21" spans="1:7" s="209" customFormat="1" ht="24.95" customHeight="1" x14ac:dyDescent="0.2">
      <c r="A21" s="400" t="s">
        <v>50</v>
      </c>
      <c r="B21" s="343" t="s">
        <v>116</v>
      </c>
      <c r="C21" s="336"/>
      <c r="D21" s="336"/>
      <c r="E21" s="389"/>
      <c r="F21" s="231"/>
      <c r="G21" s="228"/>
    </row>
    <row r="22" spans="1:7" s="209" customFormat="1" ht="24.95" customHeight="1" x14ac:dyDescent="0.2">
      <c r="A22" s="400" t="s">
        <v>51</v>
      </c>
      <c r="B22" s="343" t="s">
        <v>117</v>
      </c>
      <c r="C22" s="336"/>
      <c r="D22" s="336"/>
      <c r="E22" s="389"/>
      <c r="F22" s="231"/>
      <c r="G22" s="228"/>
    </row>
    <row r="23" spans="1:7" s="209" customFormat="1" ht="24.95" customHeight="1" x14ac:dyDescent="0.2">
      <c r="A23" s="400" t="s">
        <v>52</v>
      </c>
      <c r="B23" s="343" t="s">
        <v>118</v>
      </c>
      <c r="C23" s="336">
        <v>852426</v>
      </c>
      <c r="D23" s="336">
        <v>3596392</v>
      </c>
      <c r="E23" s="389">
        <v>3596392</v>
      </c>
      <c r="F23" s="231" t="s">
        <v>791</v>
      </c>
      <c r="G23" s="228"/>
    </row>
    <row r="24" spans="1:7" s="209" customFormat="1" ht="24.95" customHeight="1" thickBot="1" x14ac:dyDescent="0.25">
      <c r="A24" s="401" t="s">
        <v>58</v>
      </c>
      <c r="B24" s="345" t="s">
        <v>119</v>
      </c>
      <c r="C24" s="337"/>
      <c r="D24" s="337"/>
      <c r="E24" s="390"/>
      <c r="F24" s="231"/>
      <c r="G24" s="228"/>
    </row>
    <row r="25" spans="1:7" s="209" customFormat="1" ht="24.95" customHeight="1" thickBot="1" x14ac:dyDescent="0.25">
      <c r="A25" s="18" t="s">
        <v>5</v>
      </c>
      <c r="B25" s="340" t="s">
        <v>120</v>
      </c>
      <c r="C25" s="341">
        <f>SUM(C26:C30)</f>
        <v>1776212</v>
      </c>
      <c r="D25" s="341">
        <f>SUM(D26:D30)</f>
        <v>7727512</v>
      </c>
      <c r="E25" s="387">
        <f>SUM(E26:E30)</f>
        <v>7727512</v>
      </c>
      <c r="F25" s="230" t="s">
        <v>770</v>
      </c>
      <c r="G25" s="228"/>
    </row>
    <row r="26" spans="1:7" s="209" customFormat="1" ht="24.95" customHeight="1" x14ac:dyDescent="0.2">
      <c r="A26" s="399" t="s">
        <v>31</v>
      </c>
      <c r="B26" s="342" t="s">
        <v>121</v>
      </c>
      <c r="C26" s="335">
        <v>1776212</v>
      </c>
      <c r="D26" s="335">
        <v>7727512</v>
      </c>
      <c r="E26" s="388">
        <v>7727512</v>
      </c>
      <c r="F26" s="231" t="s">
        <v>790</v>
      </c>
      <c r="G26" s="228"/>
    </row>
    <row r="27" spans="1:7" s="209" customFormat="1" ht="24.95" customHeight="1" x14ac:dyDescent="0.2">
      <c r="A27" s="400" t="s">
        <v>32</v>
      </c>
      <c r="B27" s="343" t="s">
        <v>122</v>
      </c>
      <c r="C27" s="336"/>
      <c r="D27" s="336"/>
      <c r="E27" s="389"/>
      <c r="F27" s="231"/>
      <c r="G27" s="228"/>
    </row>
    <row r="28" spans="1:7" s="209" customFormat="1" ht="24.95" customHeight="1" x14ac:dyDescent="0.2">
      <c r="A28" s="400" t="s">
        <v>33</v>
      </c>
      <c r="B28" s="343" t="s">
        <v>123</v>
      </c>
      <c r="C28" s="336"/>
      <c r="D28" s="336"/>
      <c r="E28" s="389"/>
      <c r="F28" s="231"/>
      <c r="G28" s="228"/>
    </row>
    <row r="29" spans="1:7" s="209" customFormat="1" ht="24.95" customHeight="1" x14ac:dyDescent="0.2">
      <c r="A29" s="400" t="s">
        <v>34</v>
      </c>
      <c r="B29" s="343" t="s">
        <v>124</v>
      </c>
      <c r="C29" s="336"/>
      <c r="D29" s="336"/>
      <c r="E29" s="389"/>
      <c r="F29" s="231"/>
      <c r="G29" s="228"/>
    </row>
    <row r="30" spans="1:7" s="209" customFormat="1" ht="24.95" customHeight="1" x14ac:dyDescent="0.2">
      <c r="A30" s="400" t="s">
        <v>67</v>
      </c>
      <c r="B30" s="343" t="s">
        <v>125</v>
      </c>
      <c r="C30" s="336"/>
      <c r="D30" s="336"/>
      <c r="E30" s="389"/>
      <c r="F30" s="231"/>
      <c r="G30" s="228"/>
    </row>
    <row r="31" spans="1:7" s="209" customFormat="1" ht="24.95" customHeight="1" thickBot="1" x14ac:dyDescent="0.25">
      <c r="A31" s="401" t="s">
        <v>68</v>
      </c>
      <c r="B31" s="345" t="s">
        <v>126</v>
      </c>
      <c r="C31" s="337"/>
      <c r="D31" s="337"/>
      <c r="E31" s="390"/>
      <c r="F31" s="231"/>
      <c r="G31" s="228"/>
    </row>
    <row r="32" spans="1:7" s="209" customFormat="1" ht="24.95" customHeight="1" thickBot="1" x14ac:dyDescent="0.25">
      <c r="A32" s="18" t="s">
        <v>69</v>
      </c>
      <c r="B32" s="340" t="s">
        <v>274</v>
      </c>
      <c r="C32" s="347">
        <f>SUM(C33:C40)</f>
        <v>5970000</v>
      </c>
      <c r="D32" s="347">
        <f>SUM(D33:D40)</f>
        <v>16745896</v>
      </c>
      <c r="E32" s="391">
        <f>SUM(E33:E40)</f>
        <v>16745896</v>
      </c>
      <c r="F32" s="230" t="s">
        <v>771</v>
      </c>
      <c r="G32" s="228"/>
    </row>
    <row r="33" spans="1:7" s="209" customFormat="1" ht="24.95" customHeight="1" x14ac:dyDescent="0.2">
      <c r="A33" s="399" t="s">
        <v>127</v>
      </c>
      <c r="B33" s="342" t="s">
        <v>469</v>
      </c>
      <c r="C33" s="335">
        <v>0</v>
      </c>
      <c r="D33" s="335">
        <v>0</v>
      </c>
      <c r="E33" s="388">
        <v>216606</v>
      </c>
      <c r="F33" s="231" t="s">
        <v>792</v>
      </c>
      <c r="G33" s="416" t="s">
        <v>810</v>
      </c>
    </row>
    <row r="34" spans="1:7" s="209" customFormat="1" ht="24.95" customHeight="1" x14ac:dyDescent="0.2">
      <c r="A34" s="399" t="s">
        <v>127</v>
      </c>
      <c r="B34" s="342" t="s">
        <v>301</v>
      </c>
      <c r="C34" s="335">
        <v>1600000</v>
      </c>
      <c r="D34" s="335">
        <v>2343097</v>
      </c>
      <c r="E34" s="388">
        <v>26060</v>
      </c>
      <c r="F34" s="231" t="s">
        <v>792</v>
      </c>
      <c r="G34" s="417"/>
    </row>
    <row r="35" spans="1:7" s="209" customFormat="1" ht="24.95" customHeight="1" x14ac:dyDescent="0.2">
      <c r="A35" s="400" t="s">
        <v>128</v>
      </c>
      <c r="B35" s="343" t="s">
        <v>302</v>
      </c>
      <c r="C35" s="336">
        <v>0</v>
      </c>
      <c r="D35" s="336">
        <v>0</v>
      </c>
      <c r="E35" s="389">
        <v>0</v>
      </c>
      <c r="F35" s="231"/>
      <c r="G35" s="228"/>
    </row>
    <row r="36" spans="1:7" s="209" customFormat="1" ht="24.95" customHeight="1" x14ac:dyDescent="0.2">
      <c r="A36" s="400" t="s">
        <v>129</v>
      </c>
      <c r="B36" s="343" t="s">
        <v>278</v>
      </c>
      <c r="C36" s="336">
        <v>4000000</v>
      </c>
      <c r="D36" s="336">
        <v>13777612</v>
      </c>
      <c r="E36" s="389">
        <v>13777612</v>
      </c>
      <c r="F36" s="231" t="s">
        <v>793</v>
      </c>
      <c r="G36" s="416" t="s">
        <v>811</v>
      </c>
    </row>
    <row r="37" spans="1:7" s="209" customFormat="1" ht="24.95" customHeight="1" x14ac:dyDescent="0.2">
      <c r="A37" s="400" t="s">
        <v>630</v>
      </c>
      <c r="B37" s="343" t="s">
        <v>631</v>
      </c>
      <c r="C37" s="336">
        <v>100000</v>
      </c>
      <c r="D37" s="336">
        <v>330000</v>
      </c>
      <c r="E37" s="389">
        <v>330000</v>
      </c>
      <c r="F37" s="231" t="s">
        <v>794</v>
      </c>
      <c r="G37" s="417"/>
    </row>
    <row r="38" spans="1:7" s="209" customFormat="1" ht="24.95" customHeight="1" x14ac:dyDescent="0.2">
      <c r="A38" s="400" t="s">
        <v>275</v>
      </c>
      <c r="B38" s="343" t="s">
        <v>279</v>
      </c>
      <c r="C38" s="336"/>
      <c r="D38" s="336">
        <v>0</v>
      </c>
      <c r="E38" s="389">
        <v>0</v>
      </c>
      <c r="F38" s="231"/>
      <c r="G38" s="228"/>
    </row>
    <row r="39" spans="1:7" s="209" customFormat="1" ht="24.95" customHeight="1" x14ac:dyDescent="0.2">
      <c r="A39" s="400" t="s">
        <v>276</v>
      </c>
      <c r="B39" s="343" t="s">
        <v>470</v>
      </c>
      <c r="C39" s="336"/>
      <c r="D39" s="336">
        <v>0</v>
      </c>
      <c r="E39" s="389">
        <v>2100431</v>
      </c>
      <c r="F39" s="231" t="s">
        <v>792</v>
      </c>
      <c r="G39" s="228"/>
    </row>
    <row r="40" spans="1:7" s="209" customFormat="1" ht="24.95" customHeight="1" thickBot="1" x14ac:dyDescent="0.25">
      <c r="A40" s="400" t="s">
        <v>277</v>
      </c>
      <c r="B40" s="345" t="s">
        <v>130</v>
      </c>
      <c r="C40" s="337">
        <v>270000</v>
      </c>
      <c r="D40" s="337">
        <v>295187</v>
      </c>
      <c r="E40" s="390">
        <v>295187</v>
      </c>
      <c r="F40" s="231" t="s">
        <v>795</v>
      </c>
      <c r="G40" s="228" t="s">
        <v>812</v>
      </c>
    </row>
    <row r="41" spans="1:7" s="209" customFormat="1" ht="24.95" customHeight="1" thickBot="1" x14ac:dyDescent="0.25">
      <c r="A41" s="18" t="s">
        <v>7</v>
      </c>
      <c r="B41" s="340" t="s">
        <v>131</v>
      </c>
      <c r="C41" s="341">
        <f>SUM(C42:C51)</f>
        <v>4910936</v>
      </c>
      <c r="D41" s="341">
        <f>SUM(D42:D51)</f>
        <v>2725641</v>
      </c>
      <c r="E41" s="387">
        <f>SUM(E42:E51)</f>
        <v>2725641</v>
      </c>
      <c r="F41" s="230" t="s">
        <v>772</v>
      </c>
      <c r="G41" s="228"/>
    </row>
    <row r="42" spans="1:7" s="209" customFormat="1" ht="24.95" customHeight="1" x14ac:dyDescent="0.2">
      <c r="A42" s="399" t="s">
        <v>35</v>
      </c>
      <c r="B42" s="342" t="s">
        <v>132</v>
      </c>
      <c r="C42" s="335">
        <v>0</v>
      </c>
      <c r="D42" s="335">
        <v>0</v>
      </c>
      <c r="E42" s="388">
        <v>0</v>
      </c>
      <c r="F42" s="231"/>
      <c r="G42" s="228"/>
    </row>
    <row r="43" spans="1:7" s="209" customFormat="1" ht="24.95" customHeight="1" x14ac:dyDescent="0.2">
      <c r="A43" s="400" t="s">
        <v>36</v>
      </c>
      <c r="B43" s="343" t="s">
        <v>133</v>
      </c>
      <c r="C43" s="336">
        <v>280000</v>
      </c>
      <c r="D43" s="336">
        <v>353640</v>
      </c>
      <c r="E43" s="389">
        <v>353640</v>
      </c>
      <c r="F43" s="231" t="s">
        <v>796</v>
      </c>
      <c r="G43" s="228"/>
    </row>
    <row r="44" spans="1:7" s="209" customFormat="1" ht="24.95" customHeight="1" x14ac:dyDescent="0.2">
      <c r="A44" s="400" t="s">
        <v>37</v>
      </c>
      <c r="B44" s="343" t="s">
        <v>134</v>
      </c>
      <c r="C44" s="336">
        <v>0</v>
      </c>
      <c r="D44" s="336"/>
      <c r="E44" s="389"/>
      <c r="F44" s="231"/>
      <c r="G44" s="228"/>
    </row>
    <row r="45" spans="1:7" s="209" customFormat="1" ht="24.95" customHeight="1" x14ac:dyDescent="0.2">
      <c r="A45" s="400" t="s">
        <v>71</v>
      </c>
      <c r="B45" s="343" t="s">
        <v>135</v>
      </c>
      <c r="C45" s="336"/>
      <c r="D45" s="336">
        <v>0</v>
      </c>
      <c r="E45" s="389">
        <v>0</v>
      </c>
      <c r="F45" s="231"/>
      <c r="G45" s="228"/>
    </row>
    <row r="46" spans="1:7" s="209" customFormat="1" ht="24.95" customHeight="1" x14ac:dyDescent="0.2">
      <c r="A46" s="400" t="s">
        <v>72</v>
      </c>
      <c r="B46" s="343" t="s">
        <v>136</v>
      </c>
      <c r="C46" s="336">
        <v>0</v>
      </c>
      <c r="D46" s="336">
        <v>0</v>
      </c>
      <c r="E46" s="389">
        <v>0</v>
      </c>
      <c r="F46" s="231"/>
      <c r="G46" s="228"/>
    </row>
    <row r="47" spans="1:7" s="209" customFormat="1" ht="24.95" customHeight="1" x14ac:dyDescent="0.2">
      <c r="A47" s="400" t="s">
        <v>73</v>
      </c>
      <c r="B47" s="343" t="s">
        <v>137</v>
      </c>
      <c r="C47" s="336">
        <v>3510000</v>
      </c>
      <c r="D47" s="336">
        <v>0</v>
      </c>
      <c r="E47" s="389">
        <v>0</v>
      </c>
      <c r="F47" s="231" t="s">
        <v>797</v>
      </c>
      <c r="G47" s="228"/>
    </row>
    <row r="48" spans="1:7" s="209" customFormat="1" ht="24.95" customHeight="1" x14ac:dyDescent="0.2">
      <c r="A48" s="400" t="s">
        <v>74</v>
      </c>
      <c r="B48" s="343" t="s">
        <v>138</v>
      </c>
      <c r="C48" s="336"/>
      <c r="D48" s="336"/>
      <c r="E48" s="389"/>
      <c r="F48" s="231"/>
      <c r="G48" s="228"/>
    </row>
    <row r="49" spans="1:7" s="209" customFormat="1" ht="24.95" customHeight="1" x14ac:dyDescent="0.2">
      <c r="A49" s="400" t="s">
        <v>75</v>
      </c>
      <c r="B49" s="343" t="s">
        <v>139</v>
      </c>
      <c r="C49" s="336">
        <v>100</v>
      </c>
      <c r="D49" s="336">
        <v>22</v>
      </c>
      <c r="E49" s="389">
        <v>22</v>
      </c>
      <c r="F49" s="231" t="s">
        <v>813</v>
      </c>
      <c r="G49" s="228"/>
    </row>
    <row r="50" spans="1:7" s="209" customFormat="1" ht="24.95" customHeight="1" x14ac:dyDescent="0.2">
      <c r="A50" s="400" t="s">
        <v>140</v>
      </c>
      <c r="B50" s="343" t="s">
        <v>619</v>
      </c>
      <c r="C50" s="348"/>
      <c r="D50" s="348"/>
      <c r="E50" s="392">
        <v>0</v>
      </c>
      <c r="F50" s="231"/>
      <c r="G50" s="228"/>
    </row>
    <row r="51" spans="1:7" s="209" customFormat="1" ht="24.95" customHeight="1" thickBot="1" x14ac:dyDescent="0.25">
      <c r="A51" s="401" t="s">
        <v>141</v>
      </c>
      <c r="B51" s="345" t="s">
        <v>142</v>
      </c>
      <c r="C51" s="349">
        <v>1120836</v>
      </c>
      <c r="D51" s="349">
        <v>2371979</v>
      </c>
      <c r="E51" s="393">
        <v>2371979</v>
      </c>
      <c r="F51" s="231" t="s">
        <v>798</v>
      </c>
      <c r="G51" s="228"/>
    </row>
    <row r="52" spans="1:7" s="209" customFormat="1" ht="24.95" customHeight="1" thickBot="1" x14ac:dyDescent="0.25">
      <c r="A52" s="18" t="s">
        <v>8</v>
      </c>
      <c r="B52" s="340" t="s">
        <v>143</v>
      </c>
      <c r="C52" s="341">
        <f>SUM(C53:C57)</f>
        <v>13000000</v>
      </c>
      <c r="D52" s="341">
        <f>SUM(D53:D57)</f>
        <v>0</v>
      </c>
      <c r="E52" s="387">
        <f>SUM(E53:E57)</f>
        <v>0</v>
      </c>
      <c r="F52" s="230" t="s">
        <v>773</v>
      </c>
      <c r="G52" s="228"/>
    </row>
    <row r="53" spans="1:7" s="209" customFormat="1" ht="24.95" customHeight="1" x14ac:dyDescent="0.2">
      <c r="A53" s="399" t="s">
        <v>38</v>
      </c>
      <c r="B53" s="342" t="s">
        <v>144</v>
      </c>
      <c r="C53" s="350"/>
      <c r="D53" s="350"/>
      <c r="E53" s="394"/>
      <c r="F53" s="231"/>
      <c r="G53" s="228"/>
    </row>
    <row r="54" spans="1:7" s="209" customFormat="1" ht="24.95" customHeight="1" x14ac:dyDescent="0.2">
      <c r="A54" s="400" t="s">
        <v>39</v>
      </c>
      <c r="B54" s="343" t="s">
        <v>145</v>
      </c>
      <c r="C54" s="348">
        <v>13000000</v>
      </c>
      <c r="D54" s="348">
        <v>0</v>
      </c>
      <c r="E54" s="392">
        <v>0</v>
      </c>
      <c r="F54" s="231" t="s">
        <v>799</v>
      </c>
      <c r="G54" s="228"/>
    </row>
    <row r="55" spans="1:7" s="209" customFormat="1" ht="24.95" customHeight="1" x14ac:dyDescent="0.2">
      <c r="A55" s="400" t="s">
        <v>146</v>
      </c>
      <c r="B55" s="343" t="s">
        <v>147</v>
      </c>
      <c r="C55" s="348"/>
      <c r="D55" s="348"/>
      <c r="E55" s="392"/>
      <c r="F55" s="231"/>
      <c r="G55" s="228"/>
    </row>
    <row r="56" spans="1:7" s="209" customFormat="1" ht="24.95" customHeight="1" x14ac:dyDescent="0.2">
      <c r="A56" s="400" t="s">
        <v>148</v>
      </c>
      <c r="B56" s="343" t="s">
        <v>149</v>
      </c>
      <c r="C56" s="348"/>
      <c r="D56" s="348"/>
      <c r="E56" s="392"/>
      <c r="F56" s="231"/>
      <c r="G56" s="228"/>
    </row>
    <row r="57" spans="1:7" s="209" customFormat="1" ht="24.95" customHeight="1" thickBot="1" x14ac:dyDescent="0.25">
      <c r="A57" s="401" t="s">
        <v>150</v>
      </c>
      <c r="B57" s="345" t="s">
        <v>151</v>
      </c>
      <c r="C57" s="349"/>
      <c r="D57" s="349"/>
      <c r="E57" s="393"/>
      <c r="F57" s="231"/>
      <c r="G57" s="228"/>
    </row>
    <row r="58" spans="1:7" s="209" customFormat="1" ht="24.95" customHeight="1" thickBot="1" x14ac:dyDescent="0.25">
      <c r="A58" s="18" t="s">
        <v>76</v>
      </c>
      <c r="B58" s="340" t="s">
        <v>152</v>
      </c>
      <c r="C58" s="341">
        <f>SUM(C59:C61)</f>
        <v>180000</v>
      </c>
      <c r="D58" s="341">
        <f>SUM(D59:D61)</f>
        <v>680000</v>
      </c>
      <c r="E58" s="387">
        <f>SUM(E59:E61)</f>
        <v>680000</v>
      </c>
      <c r="F58" s="230" t="s">
        <v>774</v>
      </c>
      <c r="G58" s="228"/>
    </row>
    <row r="59" spans="1:7" s="209" customFormat="1" ht="24.95" customHeight="1" x14ac:dyDescent="0.2">
      <c r="A59" s="399" t="s">
        <v>40</v>
      </c>
      <c r="B59" s="342" t="s">
        <v>153</v>
      </c>
      <c r="C59" s="335"/>
      <c r="D59" s="335"/>
      <c r="E59" s="388"/>
      <c r="F59" s="231"/>
      <c r="G59" s="228"/>
    </row>
    <row r="60" spans="1:7" s="209" customFormat="1" ht="24.95" customHeight="1" x14ac:dyDescent="0.2">
      <c r="A60" s="400" t="s">
        <v>41</v>
      </c>
      <c r="B60" s="343" t="s">
        <v>154</v>
      </c>
      <c r="C60" s="336"/>
      <c r="D60" s="336"/>
      <c r="E60" s="389"/>
      <c r="F60" s="231"/>
      <c r="G60" s="228"/>
    </row>
    <row r="61" spans="1:7" s="209" customFormat="1" ht="24.95" customHeight="1" x14ac:dyDescent="0.2">
      <c r="A61" s="400" t="s">
        <v>155</v>
      </c>
      <c r="B61" s="343" t="s">
        <v>156</v>
      </c>
      <c r="C61" s="336">
        <v>180000</v>
      </c>
      <c r="D61" s="336">
        <v>680000</v>
      </c>
      <c r="E61" s="389">
        <v>680000</v>
      </c>
      <c r="F61" s="231" t="s">
        <v>800</v>
      </c>
      <c r="G61" s="228"/>
    </row>
    <row r="62" spans="1:7" s="209" customFormat="1" ht="24.95" customHeight="1" thickBot="1" x14ac:dyDescent="0.25">
      <c r="A62" s="401" t="s">
        <v>157</v>
      </c>
      <c r="B62" s="345" t="s">
        <v>158</v>
      </c>
      <c r="C62" s="337"/>
      <c r="D62" s="337"/>
      <c r="E62" s="390"/>
      <c r="F62" s="231"/>
      <c r="G62" s="228"/>
    </row>
    <row r="63" spans="1:7" s="209" customFormat="1" ht="24.95" customHeight="1" thickBot="1" x14ac:dyDescent="0.25">
      <c r="A63" s="18" t="s">
        <v>10</v>
      </c>
      <c r="B63" s="346" t="s">
        <v>159</v>
      </c>
      <c r="C63" s="341">
        <f>SUM(C64:C66)</f>
        <v>89324</v>
      </c>
      <c r="D63" s="341">
        <f>SUM(D64:D66)</f>
        <v>89324</v>
      </c>
      <c r="E63" s="387">
        <f>SUM(E64:E66)</f>
        <v>89324</v>
      </c>
      <c r="F63" s="230" t="s">
        <v>775</v>
      </c>
      <c r="G63" s="228"/>
    </row>
    <row r="64" spans="1:7" s="209" customFormat="1" ht="24.95" customHeight="1" x14ac:dyDescent="0.2">
      <c r="A64" s="399" t="s">
        <v>77</v>
      </c>
      <c r="B64" s="342" t="s">
        <v>160</v>
      </c>
      <c r="C64" s="348"/>
      <c r="D64" s="348"/>
      <c r="E64" s="392"/>
      <c r="F64" s="231"/>
      <c r="G64" s="228"/>
    </row>
    <row r="65" spans="1:7" s="209" customFormat="1" ht="24.95" customHeight="1" x14ac:dyDescent="0.2">
      <c r="A65" s="400" t="s">
        <v>78</v>
      </c>
      <c r="B65" s="343" t="s">
        <v>161</v>
      </c>
      <c r="C65" s="348"/>
      <c r="D65" s="348"/>
      <c r="E65" s="392"/>
      <c r="F65" s="231"/>
      <c r="G65" s="228"/>
    </row>
    <row r="66" spans="1:7" s="209" customFormat="1" ht="24.95" customHeight="1" x14ac:dyDescent="0.2">
      <c r="A66" s="400" t="s">
        <v>92</v>
      </c>
      <c r="B66" s="343" t="s">
        <v>162</v>
      </c>
      <c r="C66" s="348">
        <v>89324</v>
      </c>
      <c r="D66" s="348">
        <v>89324</v>
      </c>
      <c r="E66" s="392">
        <v>89324</v>
      </c>
      <c r="F66" s="231" t="s">
        <v>801</v>
      </c>
      <c r="G66" s="228"/>
    </row>
    <row r="67" spans="1:7" s="209" customFormat="1" ht="24.95" customHeight="1" thickBot="1" x14ac:dyDescent="0.25">
      <c r="A67" s="401" t="s">
        <v>163</v>
      </c>
      <c r="B67" s="345" t="s">
        <v>164</v>
      </c>
      <c r="C67" s="348"/>
      <c r="D67" s="348"/>
      <c r="E67" s="392"/>
      <c r="F67" s="231"/>
      <c r="G67" s="228"/>
    </row>
    <row r="68" spans="1:7" s="209" customFormat="1" ht="24.95" customHeight="1" thickBot="1" x14ac:dyDescent="0.25">
      <c r="A68" s="18" t="s">
        <v>11</v>
      </c>
      <c r="B68" s="340" t="s">
        <v>165</v>
      </c>
      <c r="C68" s="347">
        <f>+C10+C18+C25+C32+C41+C52+C58+C63</f>
        <v>47746066</v>
      </c>
      <c r="D68" s="347">
        <f>+D10+D18+D25+D32+D41+D52+D58+D63</f>
        <v>53013497</v>
      </c>
      <c r="E68" s="391">
        <f>+E10+E18+E25+E32+E41+E52+E58+E63</f>
        <v>53013497</v>
      </c>
      <c r="F68" s="230" t="s">
        <v>779</v>
      </c>
      <c r="G68" s="228"/>
    </row>
    <row r="69" spans="1:7" s="209" customFormat="1" ht="24.95" customHeight="1" thickBot="1" x14ac:dyDescent="0.25">
      <c r="A69" s="402" t="s">
        <v>166</v>
      </c>
      <c r="B69" s="346" t="s">
        <v>167</v>
      </c>
      <c r="C69" s="341">
        <f>+C70+C71+C72</f>
        <v>0</v>
      </c>
      <c r="D69" s="341">
        <f>+D70+D71+D72</f>
        <v>0</v>
      </c>
      <c r="E69" s="387">
        <f>+E70+E71+E72</f>
        <v>0</v>
      </c>
      <c r="F69" s="231"/>
      <c r="G69" s="228"/>
    </row>
    <row r="70" spans="1:7" s="209" customFormat="1" ht="24.95" customHeight="1" x14ac:dyDescent="0.2">
      <c r="A70" s="399" t="s">
        <v>168</v>
      </c>
      <c r="B70" s="342" t="s">
        <v>169</v>
      </c>
      <c r="C70" s="348"/>
      <c r="D70" s="348"/>
      <c r="E70" s="392"/>
      <c r="F70" s="231"/>
      <c r="G70" s="228"/>
    </row>
    <row r="71" spans="1:7" s="209" customFormat="1" ht="24.95" customHeight="1" x14ac:dyDescent="0.2">
      <c r="A71" s="400" t="s">
        <v>170</v>
      </c>
      <c r="B71" s="343" t="s">
        <v>171</v>
      </c>
      <c r="C71" s="348"/>
      <c r="D71" s="348"/>
      <c r="E71" s="392"/>
      <c r="F71" s="231"/>
      <c r="G71" s="228"/>
    </row>
    <row r="72" spans="1:7" s="209" customFormat="1" ht="24.95" customHeight="1" thickBot="1" x14ac:dyDescent="0.25">
      <c r="A72" s="401" t="s">
        <v>172</v>
      </c>
      <c r="B72" s="15" t="s">
        <v>216</v>
      </c>
      <c r="C72" s="348"/>
      <c r="D72" s="348"/>
      <c r="E72" s="392"/>
      <c r="F72" s="231"/>
      <c r="G72" s="228"/>
    </row>
    <row r="73" spans="1:7" s="209" customFormat="1" ht="24.95" customHeight="1" thickBot="1" x14ac:dyDescent="0.25">
      <c r="A73" s="402" t="s">
        <v>173</v>
      </c>
      <c r="B73" s="346" t="s">
        <v>174</v>
      </c>
      <c r="C73" s="341">
        <f>+C74+C75+C76+C77</f>
        <v>0</v>
      </c>
      <c r="D73" s="341">
        <f>+D74+D75+D76+D77</f>
        <v>0</v>
      </c>
      <c r="E73" s="387">
        <f>+E74+E75+E76+E77</f>
        <v>0</v>
      </c>
      <c r="F73" s="231"/>
      <c r="G73" s="228"/>
    </row>
    <row r="74" spans="1:7" s="209" customFormat="1" ht="24.95" customHeight="1" x14ac:dyDescent="0.2">
      <c r="A74" s="399" t="s">
        <v>63</v>
      </c>
      <c r="B74" s="342" t="s">
        <v>175</v>
      </c>
      <c r="C74" s="348"/>
      <c r="D74" s="348"/>
      <c r="E74" s="392"/>
      <c r="F74" s="231"/>
      <c r="G74" s="228"/>
    </row>
    <row r="75" spans="1:7" s="209" customFormat="1" ht="24.95" customHeight="1" x14ac:dyDescent="0.2">
      <c r="A75" s="400" t="s">
        <v>64</v>
      </c>
      <c r="B75" s="343" t="s">
        <v>176</v>
      </c>
      <c r="C75" s="348"/>
      <c r="D75" s="348"/>
      <c r="E75" s="392"/>
      <c r="F75" s="231"/>
      <c r="G75" s="228"/>
    </row>
    <row r="76" spans="1:7" s="209" customFormat="1" ht="24.95" customHeight="1" x14ac:dyDescent="0.2">
      <c r="A76" s="400" t="s">
        <v>177</v>
      </c>
      <c r="B76" s="343" t="s">
        <v>178</v>
      </c>
      <c r="C76" s="348"/>
      <c r="D76" s="348"/>
      <c r="E76" s="392"/>
      <c r="F76" s="231"/>
      <c r="G76" s="228"/>
    </row>
    <row r="77" spans="1:7" s="209" customFormat="1" ht="24.95" customHeight="1" thickBot="1" x14ac:dyDescent="0.25">
      <c r="A77" s="401" t="s">
        <v>179</v>
      </c>
      <c r="B77" s="345" t="s">
        <v>180</v>
      </c>
      <c r="C77" s="348"/>
      <c r="D77" s="348"/>
      <c r="E77" s="392"/>
      <c r="F77" s="231"/>
      <c r="G77" s="228"/>
    </row>
    <row r="78" spans="1:7" s="209" customFormat="1" ht="24.95" customHeight="1" thickBot="1" x14ac:dyDescent="0.25">
      <c r="A78" s="402" t="s">
        <v>181</v>
      </c>
      <c r="B78" s="346" t="s">
        <v>182</v>
      </c>
      <c r="C78" s="341">
        <f>+C79+C80+C81</f>
        <v>25115751</v>
      </c>
      <c r="D78" s="341">
        <f>+D79+D80+D81</f>
        <v>25151908</v>
      </c>
      <c r="E78" s="387">
        <f>+E79+E80+E81</f>
        <v>25151908</v>
      </c>
      <c r="F78" s="230" t="s">
        <v>777</v>
      </c>
      <c r="G78" s="228"/>
    </row>
    <row r="79" spans="1:7" s="209" customFormat="1" ht="24.95" customHeight="1" x14ac:dyDescent="0.2">
      <c r="A79" s="399" t="s">
        <v>183</v>
      </c>
      <c r="B79" s="342" t="s">
        <v>184</v>
      </c>
      <c r="C79" s="348">
        <v>25115751</v>
      </c>
      <c r="D79" s="348">
        <v>25151908</v>
      </c>
      <c r="E79" s="392">
        <v>25151908</v>
      </c>
      <c r="F79" s="231" t="s">
        <v>802</v>
      </c>
      <c r="G79" s="228"/>
    </row>
    <row r="80" spans="1:7" s="209" customFormat="1" ht="24.95" customHeight="1" x14ac:dyDescent="0.2">
      <c r="A80" s="401" t="s">
        <v>185</v>
      </c>
      <c r="B80" s="345" t="s">
        <v>186</v>
      </c>
      <c r="C80" s="348"/>
      <c r="D80" s="348"/>
      <c r="E80" s="392"/>
      <c r="F80" s="231"/>
      <c r="G80" s="228"/>
    </row>
    <row r="81" spans="1:7" s="209" customFormat="1" ht="24.95" customHeight="1" thickBot="1" x14ac:dyDescent="0.25">
      <c r="A81" s="403" t="s">
        <v>339</v>
      </c>
      <c r="B81" s="345" t="s">
        <v>338</v>
      </c>
      <c r="C81" s="351"/>
      <c r="D81" s="351"/>
      <c r="E81" s="395"/>
      <c r="F81" s="231"/>
      <c r="G81" s="228"/>
    </row>
    <row r="82" spans="1:7" s="209" customFormat="1" ht="24.95" customHeight="1" thickBot="1" x14ac:dyDescent="0.25">
      <c r="A82" s="402" t="s">
        <v>187</v>
      </c>
      <c r="B82" s="346" t="s">
        <v>188</v>
      </c>
      <c r="C82" s="341">
        <f>+C83+C84+C85</f>
        <v>0</v>
      </c>
      <c r="D82" s="341">
        <f>+D83+D84+D85</f>
        <v>791652</v>
      </c>
      <c r="E82" s="387">
        <f>+E83+E84+E85</f>
        <v>791652</v>
      </c>
      <c r="F82" s="230" t="s">
        <v>778</v>
      </c>
      <c r="G82" s="228"/>
    </row>
    <row r="83" spans="1:7" s="209" customFormat="1" ht="24.95" customHeight="1" x14ac:dyDescent="0.2">
      <c r="A83" s="399" t="s">
        <v>189</v>
      </c>
      <c r="B83" s="342" t="s">
        <v>190</v>
      </c>
      <c r="C83" s="348">
        <v>0</v>
      </c>
      <c r="D83" s="348">
        <v>791652</v>
      </c>
      <c r="E83" s="392">
        <v>791652</v>
      </c>
      <c r="F83" s="231" t="s">
        <v>778</v>
      </c>
      <c r="G83" s="228"/>
    </row>
    <row r="84" spans="1:7" s="209" customFormat="1" ht="24.95" customHeight="1" x14ac:dyDescent="0.2">
      <c r="A84" s="400" t="s">
        <v>191</v>
      </c>
      <c r="B84" s="343" t="s">
        <v>192</v>
      </c>
      <c r="C84" s="348"/>
      <c r="D84" s="348"/>
      <c r="E84" s="392"/>
      <c r="F84" s="231"/>
      <c r="G84" s="228"/>
    </row>
    <row r="85" spans="1:7" s="209" customFormat="1" ht="24.95" customHeight="1" thickBot="1" x14ac:dyDescent="0.25">
      <c r="A85" s="401" t="s">
        <v>193</v>
      </c>
      <c r="B85" s="345" t="s">
        <v>194</v>
      </c>
      <c r="C85" s="348"/>
      <c r="D85" s="348"/>
      <c r="E85" s="392"/>
      <c r="F85" s="231"/>
      <c r="G85" s="228"/>
    </row>
    <row r="86" spans="1:7" s="209" customFormat="1" ht="24.95" customHeight="1" thickBot="1" x14ac:dyDescent="0.25">
      <c r="A86" s="402" t="s">
        <v>195</v>
      </c>
      <c r="B86" s="346" t="s">
        <v>196</v>
      </c>
      <c r="C86" s="341">
        <f>+C87+C88+C89+C90</f>
        <v>0</v>
      </c>
      <c r="D86" s="341">
        <f>+D87+D88+D89+D90</f>
        <v>0</v>
      </c>
      <c r="E86" s="387">
        <f>+E87+E88+E89+E90</f>
        <v>0</v>
      </c>
      <c r="F86" s="231"/>
      <c r="G86" s="228"/>
    </row>
    <row r="87" spans="1:7" s="209" customFormat="1" ht="24.95" customHeight="1" x14ac:dyDescent="0.2">
      <c r="A87" s="404" t="s">
        <v>197</v>
      </c>
      <c r="B87" s="342" t="s">
        <v>198</v>
      </c>
      <c r="C87" s="348"/>
      <c r="D87" s="348"/>
      <c r="E87" s="392"/>
      <c r="F87" s="231"/>
      <c r="G87" s="228"/>
    </row>
    <row r="88" spans="1:7" s="209" customFormat="1" ht="24.95" customHeight="1" x14ac:dyDescent="0.2">
      <c r="A88" s="405" t="s">
        <v>199</v>
      </c>
      <c r="B88" s="343" t="s">
        <v>200</v>
      </c>
      <c r="C88" s="348"/>
      <c r="D88" s="348"/>
      <c r="E88" s="392"/>
      <c r="F88" s="231"/>
      <c r="G88" s="228"/>
    </row>
    <row r="89" spans="1:7" s="209" customFormat="1" ht="24.95" customHeight="1" x14ac:dyDescent="0.2">
      <c r="A89" s="405" t="s">
        <v>201</v>
      </c>
      <c r="B89" s="343" t="s">
        <v>202</v>
      </c>
      <c r="C89" s="348"/>
      <c r="D89" s="348"/>
      <c r="E89" s="392"/>
      <c r="F89" s="231"/>
      <c r="G89" s="228"/>
    </row>
    <row r="90" spans="1:7" s="209" customFormat="1" ht="24.95" customHeight="1" thickBot="1" x14ac:dyDescent="0.25">
      <c r="A90" s="406" t="s">
        <v>203</v>
      </c>
      <c r="B90" s="345" t="s">
        <v>204</v>
      </c>
      <c r="C90" s="348"/>
      <c r="D90" s="348"/>
      <c r="E90" s="392"/>
      <c r="F90" s="231"/>
      <c r="G90" s="228"/>
    </row>
    <row r="91" spans="1:7" s="209" customFormat="1" ht="24.95" customHeight="1" thickBot="1" x14ac:dyDescent="0.25">
      <c r="A91" s="402" t="s">
        <v>205</v>
      </c>
      <c r="B91" s="346" t="s">
        <v>206</v>
      </c>
      <c r="C91" s="352"/>
      <c r="D91" s="352"/>
      <c r="E91" s="396"/>
      <c r="F91" s="231"/>
      <c r="G91" s="228"/>
    </row>
    <row r="92" spans="1:7" s="209" customFormat="1" ht="24.95" customHeight="1" thickBot="1" x14ac:dyDescent="0.25">
      <c r="A92" s="402" t="s">
        <v>207</v>
      </c>
      <c r="B92" s="14" t="s">
        <v>208</v>
      </c>
      <c r="C92" s="347">
        <f>+C69+C73+C78+C82+C86+C91</f>
        <v>25115751</v>
      </c>
      <c r="D92" s="347">
        <f>+D69+D73+D78+D82+D86+D91</f>
        <v>25943560</v>
      </c>
      <c r="E92" s="391">
        <f>+E69+E73+E78+E82+E86+E91</f>
        <v>25943560</v>
      </c>
      <c r="F92" s="230" t="s">
        <v>776</v>
      </c>
      <c r="G92" s="228"/>
    </row>
    <row r="93" spans="1:7" s="209" customFormat="1" ht="24.95" customHeight="1" thickBot="1" x14ac:dyDescent="0.25">
      <c r="A93" s="407" t="s">
        <v>209</v>
      </c>
      <c r="B93" s="16" t="s">
        <v>210</v>
      </c>
      <c r="C93" s="347">
        <f>+C68+C92</f>
        <v>72861817</v>
      </c>
      <c r="D93" s="347">
        <f>+D68+D92</f>
        <v>78957057</v>
      </c>
      <c r="E93" s="391">
        <f>+E68+E92</f>
        <v>78957057</v>
      </c>
      <c r="F93" s="230" t="s">
        <v>780</v>
      </c>
      <c r="G93" s="228"/>
    </row>
    <row r="94" spans="1:7" s="209" customFormat="1" ht="24.95" customHeight="1" x14ac:dyDescent="0.2">
      <c r="A94" s="408"/>
      <c r="B94" s="353"/>
      <c r="C94" s="354"/>
      <c r="D94" s="354"/>
      <c r="E94" s="354"/>
      <c r="G94" s="228"/>
    </row>
    <row r="95" spans="1:7" s="210" customFormat="1" ht="24.95" customHeight="1" x14ac:dyDescent="0.2">
      <c r="A95" s="418" t="s">
        <v>13</v>
      </c>
      <c r="B95" s="418"/>
      <c r="C95" s="418"/>
      <c r="D95" s="418"/>
      <c r="E95" s="418"/>
      <c r="G95" s="355"/>
    </row>
    <row r="96" spans="1:7" s="210" customFormat="1" ht="24.95" customHeight="1" thickBot="1" x14ac:dyDescent="0.25">
      <c r="A96" s="398"/>
      <c r="B96" s="6"/>
      <c r="C96" s="22"/>
      <c r="D96" s="22"/>
      <c r="E96" s="22" t="str">
        <f>E6</f>
        <v>Forintban</v>
      </c>
      <c r="G96" s="355"/>
    </row>
    <row r="97" spans="1:7" s="210" customFormat="1" ht="24.95" customHeight="1" x14ac:dyDescent="0.2">
      <c r="A97" s="420" t="s">
        <v>30</v>
      </c>
      <c r="B97" s="422" t="s">
        <v>99</v>
      </c>
      <c r="C97" s="424" t="str">
        <f>+C7</f>
        <v>2024. év</v>
      </c>
      <c r="D97" s="424"/>
      <c r="E97" s="425"/>
      <c r="G97" s="355"/>
    </row>
    <row r="98" spans="1:7" s="210" customFormat="1" ht="38.25" customHeight="1" thickBot="1" x14ac:dyDescent="0.25">
      <c r="A98" s="421"/>
      <c r="B98" s="423"/>
      <c r="C98" s="207" t="s">
        <v>100</v>
      </c>
      <c r="D98" s="207" t="s">
        <v>101</v>
      </c>
      <c r="E98" s="208" t="s">
        <v>102</v>
      </c>
      <c r="F98" s="225" t="s">
        <v>782</v>
      </c>
      <c r="G98" s="355"/>
    </row>
    <row r="99" spans="1:7" s="357" customFormat="1" ht="24.95" customHeight="1" thickBot="1" x14ac:dyDescent="0.25">
      <c r="A99" s="18" t="s">
        <v>211</v>
      </c>
      <c r="B99" s="19" t="s">
        <v>212</v>
      </c>
      <c r="C99" s="19" t="s">
        <v>213</v>
      </c>
      <c r="D99" s="19" t="s">
        <v>214</v>
      </c>
      <c r="E99" s="20" t="s">
        <v>215</v>
      </c>
      <c r="F99" s="229"/>
      <c r="G99" s="356"/>
    </row>
    <row r="100" spans="1:7" s="210" customFormat="1" ht="24.95" customHeight="1" thickBot="1" x14ac:dyDescent="0.25">
      <c r="A100" s="409" t="s">
        <v>3</v>
      </c>
      <c r="B100" s="203" t="s">
        <v>217</v>
      </c>
      <c r="C100" s="358">
        <f>SUM(C101:C105)</f>
        <v>45900895</v>
      </c>
      <c r="D100" s="341">
        <f>SUM(D101:D105)</f>
        <v>49367633</v>
      </c>
      <c r="E100" s="359">
        <f>SUM(E101:E105)</f>
        <v>41658023</v>
      </c>
      <c r="F100" s="232" t="s">
        <v>806</v>
      </c>
      <c r="G100" s="355"/>
    </row>
    <row r="101" spans="1:7" s="210" customFormat="1" ht="24.95" customHeight="1" x14ac:dyDescent="0.2">
      <c r="A101" s="410" t="s">
        <v>42</v>
      </c>
      <c r="B101" s="360" t="s">
        <v>14</v>
      </c>
      <c r="C101" s="361">
        <f>'1.sz.mell.'!C25</f>
        <v>13615600</v>
      </c>
      <c r="D101" s="361">
        <f>'1.sz.mell.'!D25</f>
        <v>18178238</v>
      </c>
      <c r="E101" s="362">
        <f>'1.sz.mell.'!E25</f>
        <v>17661454</v>
      </c>
      <c r="F101" s="233" t="s">
        <v>761</v>
      </c>
      <c r="G101" s="355"/>
    </row>
    <row r="102" spans="1:7" s="210" customFormat="1" ht="24.95" customHeight="1" x14ac:dyDescent="0.2">
      <c r="A102" s="400" t="s">
        <v>43</v>
      </c>
      <c r="B102" s="363" t="s">
        <v>79</v>
      </c>
      <c r="C102" s="330">
        <f>'1.sz.mell.'!C26</f>
        <v>2108238</v>
      </c>
      <c r="D102" s="330">
        <f>'1.sz.mell.'!D26</f>
        <v>2389595</v>
      </c>
      <c r="E102" s="364">
        <f>'1.sz.mell.'!E26</f>
        <v>2389595</v>
      </c>
      <c r="F102" s="233" t="s">
        <v>765</v>
      </c>
      <c r="G102" s="355"/>
    </row>
    <row r="103" spans="1:7" s="210" customFormat="1" ht="24.95" customHeight="1" x14ac:dyDescent="0.2">
      <c r="A103" s="400" t="s">
        <v>44</v>
      </c>
      <c r="B103" s="363" t="s">
        <v>61</v>
      </c>
      <c r="C103" s="330">
        <f>'1.sz.mell.'!C27</f>
        <v>25293600</v>
      </c>
      <c r="D103" s="330">
        <f>'1.sz.mell.'!D27</f>
        <v>21984728</v>
      </c>
      <c r="E103" s="364">
        <f>'1.sz.mell.'!E27</f>
        <v>16427109</v>
      </c>
      <c r="F103" s="233" t="s">
        <v>762</v>
      </c>
      <c r="G103" s="355"/>
    </row>
    <row r="104" spans="1:7" s="210" customFormat="1" ht="24.95" customHeight="1" x14ac:dyDescent="0.2">
      <c r="A104" s="400" t="s">
        <v>45</v>
      </c>
      <c r="B104" s="365" t="s">
        <v>80</v>
      </c>
      <c r="C104" s="330">
        <f>'1.sz.mell.'!C28</f>
        <v>3010457</v>
      </c>
      <c r="D104" s="330">
        <f>'1.sz.mell.'!D28</f>
        <v>3010457</v>
      </c>
      <c r="E104" s="364">
        <f>'1.sz.mell.'!E28</f>
        <v>1375250</v>
      </c>
      <c r="F104" s="233" t="s">
        <v>768</v>
      </c>
      <c r="G104" s="355"/>
    </row>
    <row r="105" spans="1:7" s="210" customFormat="1" ht="24.95" customHeight="1" x14ac:dyDescent="0.2">
      <c r="A105" s="400" t="s">
        <v>53</v>
      </c>
      <c r="B105" s="397" t="s">
        <v>81</v>
      </c>
      <c r="C105" s="330">
        <f>'1.sz.mell.'!C29-'1.sz.mell.'!C30</f>
        <v>1873000</v>
      </c>
      <c r="D105" s="330">
        <f>'1.sz.mell.'!D29-'1.sz.mell.'!D30</f>
        <v>3804615</v>
      </c>
      <c r="E105" s="364">
        <f>'1.sz.mell.'!E29-'1.sz.mell.'!E30</f>
        <v>3804615</v>
      </c>
      <c r="F105" s="233" t="s">
        <v>814</v>
      </c>
      <c r="G105" s="355"/>
    </row>
    <row r="106" spans="1:7" s="210" customFormat="1" ht="24.95" customHeight="1" x14ac:dyDescent="0.2">
      <c r="A106" s="400" t="s">
        <v>46</v>
      </c>
      <c r="B106" s="363" t="s">
        <v>218</v>
      </c>
      <c r="C106" s="337"/>
      <c r="D106" s="337">
        <v>0</v>
      </c>
      <c r="E106" s="366">
        <v>0</v>
      </c>
      <c r="F106" s="233" t="s">
        <v>803</v>
      </c>
      <c r="G106" s="355"/>
    </row>
    <row r="107" spans="1:7" s="210" customFormat="1" ht="24.95" customHeight="1" x14ac:dyDescent="0.2">
      <c r="A107" s="400" t="s">
        <v>47</v>
      </c>
      <c r="B107" s="367" t="s">
        <v>219</v>
      </c>
      <c r="C107" s="337"/>
      <c r="D107" s="337"/>
      <c r="E107" s="366"/>
      <c r="F107" s="233"/>
      <c r="G107" s="355"/>
    </row>
    <row r="108" spans="1:7" s="210" customFormat="1" ht="24.95" customHeight="1" x14ac:dyDescent="0.2">
      <c r="A108" s="400" t="s">
        <v>54</v>
      </c>
      <c r="B108" s="363" t="s">
        <v>220</v>
      </c>
      <c r="C108" s="337"/>
      <c r="D108" s="337"/>
      <c r="E108" s="366"/>
      <c r="F108" s="233"/>
      <c r="G108" s="355"/>
    </row>
    <row r="109" spans="1:7" s="210" customFormat="1" ht="24.95" customHeight="1" x14ac:dyDescent="0.2">
      <c r="A109" s="400" t="s">
        <v>55</v>
      </c>
      <c r="B109" s="363" t="s">
        <v>221</v>
      </c>
      <c r="C109" s="337"/>
      <c r="D109" s="337"/>
      <c r="E109" s="366"/>
      <c r="F109" s="233"/>
      <c r="G109" s="355"/>
    </row>
    <row r="110" spans="1:7" s="210" customFormat="1" ht="24.95" customHeight="1" x14ac:dyDescent="0.2">
      <c r="A110" s="400" t="s">
        <v>56</v>
      </c>
      <c r="B110" s="367" t="s">
        <v>222</v>
      </c>
      <c r="C110" s="368">
        <v>1473000</v>
      </c>
      <c r="D110" s="336">
        <v>3295400</v>
      </c>
      <c r="E110" s="366">
        <v>3295400</v>
      </c>
      <c r="F110" s="233" t="s">
        <v>804</v>
      </c>
      <c r="G110" s="355"/>
    </row>
    <row r="111" spans="1:7" s="210" customFormat="1" ht="24.95" customHeight="1" x14ac:dyDescent="0.2">
      <c r="A111" s="400" t="s">
        <v>57</v>
      </c>
      <c r="B111" s="367" t="s">
        <v>223</v>
      </c>
      <c r="C111" s="337"/>
      <c r="D111" s="337"/>
      <c r="E111" s="366"/>
      <c r="F111" s="233"/>
      <c r="G111" s="355"/>
    </row>
    <row r="112" spans="1:7" s="210" customFormat="1" ht="24.95" customHeight="1" x14ac:dyDescent="0.2">
      <c r="A112" s="400" t="s">
        <v>59</v>
      </c>
      <c r="B112" s="363" t="s">
        <v>224</v>
      </c>
      <c r="C112" s="337"/>
      <c r="D112" s="337"/>
      <c r="E112" s="366"/>
      <c r="F112" s="233"/>
      <c r="G112" s="355"/>
    </row>
    <row r="113" spans="1:7" s="210" customFormat="1" ht="24.95" customHeight="1" x14ac:dyDescent="0.2">
      <c r="A113" s="403" t="s">
        <v>82</v>
      </c>
      <c r="B113" s="369" t="s">
        <v>225</v>
      </c>
      <c r="C113" s="337"/>
      <c r="D113" s="337"/>
      <c r="E113" s="366"/>
      <c r="F113" s="233"/>
      <c r="G113" s="355"/>
    </row>
    <row r="114" spans="1:7" s="210" customFormat="1" ht="24.95" customHeight="1" x14ac:dyDescent="0.2">
      <c r="A114" s="400" t="s">
        <v>226</v>
      </c>
      <c r="B114" s="369" t="s">
        <v>227</v>
      </c>
      <c r="C114" s="337"/>
      <c r="D114" s="336"/>
      <c r="E114" s="366"/>
      <c r="F114" s="233"/>
      <c r="G114" s="355"/>
    </row>
    <row r="115" spans="1:7" s="210" customFormat="1" ht="24.95" customHeight="1" thickBot="1" x14ac:dyDescent="0.25">
      <c r="A115" s="411" t="s">
        <v>228</v>
      </c>
      <c r="B115" s="370" t="s">
        <v>229</v>
      </c>
      <c r="C115" s="371">
        <v>400000</v>
      </c>
      <c r="D115" s="372">
        <v>509215</v>
      </c>
      <c r="E115" s="373">
        <v>509215</v>
      </c>
      <c r="F115" s="233" t="s">
        <v>805</v>
      </c>
      <c r="G115" s="355"/>
    </row>
    <row r="116" spans="1:7" s="210" customFormat="1" ht="24.95" customHeight="1" thickBot="1" x14ac:dyDescent="0.25">
      <c r="A116" s="18" t="s">
        <v>4</v>
      </c>
      <c r="B116" s="17" t="s">
        <v>230</v>
      </c>
      <c r="C116" s="341">
        <f>+C117+C119+C121</f>
        <v>24558367</v>
      </c>
      <c r="D116" s="341">
        <f>+D117+D119+D121</f>
        <v>25069274</v>
      </c>
      <c r="E116" s="359">
        <f>+E117+E119+E121</f>
        <v>8286992</v>
      </c>
      <c r="F116" s="232" t="s">
        <v>807</v>
      </c>
      <c r="G116" s="355"/>
    </row>
    <row r="117" spans="1:7" s="210" customFormat="1" ht="24.95" customHeight="1" x14ac:dyDescent="0.2">
      <c r="A117" s="399" t="s">
        <v>48</v>
      </c>
      <c r="B117" s="363" t="s">
        <v>91</v>
      </c>
      <c r="C117" s="330">
        <f>'1.sz.mell.'!C31</f>
        <v>22018367</v>
      </c>
      <c r="D117" s="330">
        <f>'1.sz.mell.'!D31</f>
        <v>16488646</v>
      </c>
      <c r="E117" s="364">
        <f>'1.sz.mell.'!E31</f>
        <v>8197668</v>
      </c>
      <c r="F117" s="233" t="s">
        <v>763</v>
      </c>
      <c r="G117" s="355"/>
    </row>
    <row r="118" spans="1:7" s="210" customFormat="1" ht="24.95" customHeight="1" x14ac:dyDescent="0.2">
      <c r="A118" s="399" t="s">
        <v>49</v>
      </c>
      <c r="B118" s="369" t="s">
        <v>231</v>
      </c>
      <c r="C118" s="330"/>
      <c r="D118" s="330"/>
      <c r="E118" s="364"/>
      <c r="F118" s="233"/>
      <c r="G118" s="355"/>
    </row>
    <row r="119" spans="1:7" s="210" customFormat="1" ht="24.95" customHeight="1" x14ac:dyDescent="0.2">
      <c r="A119" s="399" t="s">
        <v>50</v>
      </c>
      <c r="B119" s="369" t="s">
        <v>83</v>
      </c>
      <c r="C119" s="330">
        <f>'1.sz.mell.'!C32</f>
        <v>2540000</v>
      </c>
      <c r="D119" s="330">
        <f>'1.sz.mell.'!D32</f>
        <v>8491304</v>
      </c>
      <c r="E119" s="364">
        <f>'1.sz.mell.'!E32</f>
        <v>0</v>
      </c>
      <c r="F119" s="233" t="s">
        <v>764</v>
      </c>
      <c r="G119" s="355"/>
    </row>
    <row r="120" spans="1:7" s="210" customFormat="1" ht="24.95" customHeight="1" x14ac:dyDescent="0.2">
      <c r="A120" s="399" t="s">
        <v>51</v>
      </c>
      <c r="B120" s="369" t="s">
        <v>232</v>
      </c>
      <c r="C120" s="330"/>
      <c r="D120" s="330"/>
      <c r="E120" s="364"/>
      <c r="F120" s="233"/>
      <c r="G120" s="355"/>
    </row>
    <row r="121" spans="1:7" s="210" customFormat="1" ht="24.95" customHeight="1" x14ac:dyDescent="0.2">
      <c r="A121" s="399" t="s">
        <v>52</v>
      </c>
      <c r="B121" s="345" t="s">
        <v>93</v>
      </c>
      <c r="C121" s="330">
        <f>'1.sz.mell.'!C33</f>
        <v>0</v>
      </c>
      <c r="D121" s="330">
        <f>'1.sz.mell.'!D33</f>
        <v>89324</v>
      </c>
      <c r="E121" s="364">
        <f>'1.sz.mell.'!E33</f>
        <v>89324</v>
      </c>
      <c r="F121" s="233" t="s">
        <v>767</v>
      </c>
      <c r="G121" s="355"/>
    </row>
    <row r="122" spans="1:7" s="210" customFormat="1" ht="24.95" customHeight="1" x14ac:dyDescent="0.2">
      <c r="A122" s="399" t="s">
        <v>58</v>
      </c>
      <c r="B122" s="343" t="s">
        <v>233</v>
      </c>
      <c r="C122" s="330"/>
      <c r="D122" s="330"/>
      <c r="E122" s="364"/>
      <c r="F122" s="233"/>
      <c r="G122" s="355"/>
    </row>
    <row r="123" spans="1:7" s="210" customFormat="1" ht="24.95" customHeight="1" x14ac:dyDescent="0.2">
      <c r="A123" s="399" t="s">
        <v>60</v>
      </c>
      <c r="B123" s="374" t="s">
        <v>234</v>
      </c>
      <c r="C123" s="330"/>
      <c r="D123" s="330"/>
      <c r="E123" s="364"/>
      <c r="F123" s="233"/>
      <c r="G123" s="355"/>
    </row>
    <row r="124" spans="1:7" s="210" customFormat="1" ht="24.95" customHeight="1" x14ac:dyDescent="0.2">
      <c r="A124" s="399" t="s">
        <v>84</v>
      </c>
      <c r="B124" s="363" t="s">
        <v>221</v>
      </c>
      <c r="C124" s="330"/>
      <c r="D124" s="330"/>
      <c r="E124" s="364"/>
      <c r="F124" s="233"/>
      <c r="G124" s="355"/>
    </row>
    <row r="125" spans="1:7" s="210" customFormat="1" ht="24.95" customHeight="1" x14ac:dyDescent="0.2">
      <c r="A125" s="399" t="s">
        <v>85</v>
      </c>
      <c r="B125" s="363" t="s">
        <v>235</v>
      </c>
      <c r="C125" s="336"/>
      <c r="D125" s="336"/>
      <c r="E125" s="375"/>
      <c r="F125" s="233"/>
      <c r="G125" s="355"/>
    </row>
    <row r="126" spans="1:7" s="210" customFormat="1" ht="24.95" customHeight="1" x14ac:dyDescent="0.2">
      <c r="A126" s="399" t="s">
        <v>86</v>
      </c>
      <c r="B126" s="363" t="s">
        <v>236</v>
      </c>
      <c r="C126" s="336"/>
      <c r="D126" s="336"/>
      <c r="E126" s="375"/>
      <c r="F126" s="233"/>
      <c r="G126" s="355"/>
    </row>
    <row r="127" spans="1:7" s="355" customFormat="1" ht="24.95" customHeight="1" x14ac:dyDescent="0.2">
      <c r="A127" s="399" t="s">
        <v>237</v>
      </c>
      <c r="B127" s="363" t="s">
        <v>224</v>
      </c>
      <c r="C127" s="336"/>
      <c r="D127" s="336"/>
      <c r="E127" s="375"/>
      <c r="F127" s="234"/>
    </row>
    <row r="128" spans="1:7" s="210" customFormat="1" ht="24.95" customHeight="1" x14ac:dyDescent="0.2">
      <c r="A128" s="399" t="s">
        <v>238</v>
      </c>
      <c r="B128" s="363" t="s">
        <v>239</v>
      </c>
      <c r="C128" s="336"/>
      <c r="D128" s="336"/>
      <c r="E128" s="375"/>
      <c r="F128" s="233"/>
      <c r="G128" s="355"/>
    </row>
    <row r="129" spans="1:7" s="210" customFormat="1" ht="24.95" customHeight="1" thickBot="1" x14ac:dyDescent="0.25">
      <c r="A129" s="403" t="s">
        <v>240</v>
      </c>
      <c r="B129" s="363" t="s">
        <v>241</v>
      </c>
      <c r="C129" s="337"/>
      <c r="D129" s="337"/>
      <c r="E129" s="366"/>
      <c r="F129" s="233"/>
      <c r="G129" s="355"/>
    </row>
    <row r="130" spans="1:7" s="210" customFormat="1" ht="24.95" customHeight="1" thickBot="1" x14ac:dyDescent="0.25">
      <c r="A130" s="18" t="s">
        <v>5</v>
      </c>
      <c r="B130" s="376" t="s">
        <v>242</v>
      </c>
      <c r="C130" s="341">
        <f>+C131+C132</f>
        <v>1592377</v>
      </c>
      <c r="D130" s="341">
        <f>+D131+D132</f>
        <v>3581931</v>
      </c>
      <c r="E130" s="359">
        <f>+E131+E132</f>
        <v>0</v>
      </c>
      <c r="F130" s="233" t="s">
        <v>783</v>
      </c>
      <c r="G130" s="355"/>
    </row>
    <row r="131" spans="1:7" s="210" customFormat="1" ht="24.95" customHeight="1" x14ac:dyDescent="0.2">
      <c r="A131" s="399" t="s">
        <v>31</v>
      </c>
      <c r="B131" s="374" t="s">
        <v>19</v>
      </c>
      <c r="C131" s="330">
        <v>1592377</v>
      </c>
      <c r="D131" s="330">
        <v>3581931</v>
      </c>
      <c r="E131" s="364"/>
      <c r="F131" s="233" t="s">
        <v>783</v>
      </c>
      <c r="G131" s="355"/>
    </row>
    <row r="132" spans="1:7" s="210" customFormat="1" ht="24.95" customHeight="1" thickBot="1" x14ac:dyDescent="0.25">
      <c r="A132" s="401" t="s">
        <v>32</v>
      </c>
      <c r="B132" s="369" t="s">
        <v>20</v>
      </c>
      <c r="C132" s="330"/>
      <c r="D132" s="330"/>
      <c r="E132" s="364"/>
      <c r="F132" s="233"/>
      <c r="G132" s="355"/>
    </row>
    <row r="133" spans="1:7" s="210" customFormat="1" ht="24.95" customHeight="1" thickBot="1" x14ac:dyDescent="0.25">
      <c r="A133" s="18" t="s">
        <v>6</v>
      </c>
      <c r="B133" s="376" t="s">
        <v>243</v>
      </c>
      <c r="C133" s="341">
        <f>+C100+C116+C130</f>
        <v>72051639</v>
      </c>
      <c r="D133" s="341">
        <f>+D100+D116+D130</f>
        <v>78018838</v>
      </c>
      <c r="E133" s="359">
        <f>+E100+E116+E130</f>
        <v>49945015</v>
      </c>
      <c r="F133" s="232" t="s">
        <v>781</v>
      </c>
      <c r="G133" s="355"/>
    </row>
    <row r="134" spans="1:7" s="210" customFormat="1" ht="24.95" customHeight="1" thickBot="1" x14ac:dyDescent="0.25">
      <c r="A134" s="18" t="s">
        <v>7</v>
      </c>
      <c r="B134" s="376" t="s">
        <v>244</v>
      </c>
      <c r="C134" s="341">
        <f>+C135+C136+C137</f>
        <v>0</v>
      </c>
      <c r="D134" s="341">
        <f>+D135+D136+D137</f>
        <v>0</v>
      </c>
      <c r="E134" s="359">
        <f>+E135+E136+E137</f>
        <v>0</v>
      </c>
      <c r="F134" s="233"/>
      <c r="G134" s="355"/>
    </row>
    <row r="135" spans="1:7" s="210" customFormat="1" ht="24.95" customHeight="1" x14ac:dyDescent="0.2">
      <c r="A135" s="399" t="s">
        <v>35</v>
      </c>
      <c r="B135" s="374" t="s">
        <v>245</v>
      </c>
      <c r="C135" s="336"/>
      <c r="D135" s="336"/>
      <c r="E135" s="375"/>
      <c r="F135" s="233"/>
      <c r="G135" s="355"/>
    </row>
    <row r="136" spans="1:7" s="210" customFormat="1" ht="24.95" customHeight="1" x14ac:dyDescent="0.2">
      <c r="A136" s="399" t="s">
        <v>36</v>
      </c>
      <c r="B136" s="374" t="s">
        <v>246</v>
      </c>
      <c r="C136" s="336"/>
      <c r="D136" s="336"/>
      <c r="E136" s="375"/>
      <c r="F136" s="233"/>
      <c r="G136" s="355"/>
    </row>
    <row r="137" spans="1:7" s="210" customFormat="1" ht="24.95" customHeight="1" thickBot="1" x14ac:dyDescent="0.25">
      <c r="A137" s="403" t="s">
        <v>37</v>
      </c>
      <c r="B137" s="377" t="s">
        <v>247</v>
      </c>
      <c r="C137" s="336"/>
      <c r="D137" s="336"/>
      <c r="E137" s="375"/>
      <c r="F137" s="233"/>
      <c r="G137" s="355"/>
    </row>
    <row r="138" spans="1:7" s="210" customFormat="1" ht="24.95" customHeight="1" thickBot="1" x14ac:dyDescent="0.25">
      <c r="A138" s="18" t="s">
        <v>8</v>
      </c>
      <c r="B138" s="376" t="s">
        <v>248</v>
      </c>
      <c r="C138" s="341">
        <f>+C139+C140+C142+C141</f>
        <v>0</v>
      </c>
      <c r="D138" s="341">
        <f>+D139+D140+D142+D141</f>
        <v>0</v>
      </c>
      <c r="E138" s="359">
        <f>+E139+E140+E142+E141</f>
        <v>0</v>
      </c>
      <c r="F138" s="233"/>
      <c r="G138" s="355"/>
    </row>
    <row r="139" spans="1:7" s="210" customFormat="1" ht="24.95" customHeight="1" x14ac:dyDescent="0.2">
      <c r="A139" s="399" t="s">
        <v>38</v>
      </c>
      <c r="B139" s="374" t="s">
        <v>249</v>
      </c>
      <c r="C139" s="336"/>
      <c r="D139" s="336"/>
      <c r="E139" s="375"/>
      <c r="F139" s="233"/>
      <c r="G139" s="355"/>
    </row>
    <row r="140" spans="1:7" s="210" customFormat="1" ht="24.95" customHeight="1" x14ac:dyDescent="0.2">
      <c r="A140" s="399" t="s">
        <v>39</v>
      </c>
      <c r="B140" s="374" t="s">
        <v>250</v>
      </c>
      <c r="C140" s="336"/>
      <c r="D140" s="336"/>
      <c r="E140" s="375"/>
      <c r="F140" s="233"/>
      <c r="G140" s="355"/>
    </row>
    <row r="141" spans="1:7" s="210" customFormat="1" ht="24.95" customHeight="1" x14ac:dyDescent="0.2">
      <c r="A141" s="399" t="s">
        <v>146</v>
      </c>
      <c r="B141" s="374" t="s">
        <v>251</v>
      </c>
      <c r="C141" s="336"/>
      <c r="D141" s="336"/>
      <c r="E141" s="375"/>
      <c r="F141" s="233"/>
      <c r="G141" s="355"/>
    </row>
    <row r="142" spans="1:7" s="210" customFormat="1" ht="24.95" customHeight="1" thickBot="1" x14ac:dyDescent="0.25">
      <c r="A142" s="403" t="s">
        <v>148</v>
      </c>
      <c r="B142" s="377" t="s">
        <v>252</v>
      </c>
      <c r="C142" s="336"/>
      <c r="D142" s="336"/>
      <c r="E142" s="375"/>
      <c r="F142" s="233"/>
      <c r="G142" s="355"/>
    </row>
    <row r="143" spans="1:7" s="210" customFormat="1" ht="24.95" customHeight="1" thickBot="1" x14ac:dyDescent="0.25">
      <c r="A143" s="18" t="s">
        <v>9</v>
      </c>
      <c r="B143" s="376" t="s">
        <v>253</v>
      </c>
      <c r="C143" s="347">
        <f>+C144+C145+C146+C147</f>
        <v>810178</v>
      </c>
      <c r="D143" s="347">
        <f>+D144+D145+D146+D147</f>
        <v>938219</v>
      </c>
      <c r="E143" s="378">
        <f>+E144+E145+E146+E147</f>
        <v>938219</v>
      </c>
      <c r="F143" s="233" t="s">
        <v>785</v>
      </c>
      <c r="G143" s="355"/>
    </row>
    <row r="144" spans="1:7" s="210" customFormat="1" ht="24.95" customHeight="1" x14ac:dyDescent="0.2">
      <c r="A144" s="399" t="s">
        <v>40</v>
      </c>
      <c r="B144" s="374" t="s">
        <v>254</v>
      </c>
      <c r="C144" s="330">
        <f>'1.sz.mell.'!C35</f>
        <v>810178</v>
      </c>
      <c r="D144" s="330">
        <f>'1.sz.mell.'!D35</f>
        <v>938219</v>
      </c>
      <c r="E144" s="364">
        <f>'1.sz.mell.'!E35</f>
        <v>938219</v>
      </c>
      <c r="F144" s="233" t="s">
        <v>784</v>
      </c>
      <c r="G144" s="355"/>
    </row>
    <row r="145" spans="1:9" s="210" customFormat="1" ht="24.95" customHeight="1" x14ac:dyDescent="0.2">
      <c r="A145" s="399" t="s">
        <v>41</v>
      </c>
      <c r="B145" s="374" t="s">
        <v>255</v>
      </c>
      <c r="C145" s="336"/>
      <c r="D145" s="336"/>
      <c r="E145" s="375"/>
      <c r="F145" s="233"/>
      <c r="G145" s="355"/>
    </row>
    <row r="146" spans="1:9" s="210" customFormat="1" ht="24.95" customHeight="1" x14ac:dyDescent="0.2">
      <c r="A146" s="399" t="s">
        <v>155</v>
      </c>
      <c r="B146" s="374" t="s">
        <v>256</v>
      </c>
      <c r="C146" s="336"/>
      <c r="D146" s="336"/>
      <c r="E146" s="375"/>
      <c r="F146" s="233"/>
      <c r="G146" s="355"/>
    </row>
    <row r="147" spans="1:9" s="210" customFormat="1" ht="24.95" customHeight="1" thickBot="1" x14ac:dyDescent="0.25">
      <c r="A147" s="403" t="s">
        <v>157</v>
      </c>
      <c r="B147" s="377" t="s">
        <v>303</v>
      </c>
      <c r="C147" s="336"/>
      <c r="D147" s="336"/>
      <c r="E147" s="375"/>
      <c r="F147" s="233"/>
      <c r="G147" s="355"/>
    </row>
    <row r="148" spans="1:9" s="210" customFormat="1" ht="24.95" customHeight="1" thickBot="1" x14ac:dyDescent="0.25">
      <c r="A148" s="18" t="s">
        <v>10</v>
      </c>
      <c r="B148" s="376" t="s">
        <v>257</v>
      </c>
      <c r="C148" s="379">
        <f>+C149+C150+C151+C152</f>
        <v>0</v>
      </c>
      <c r="D148" s="379">
        <f>+D149+D150+D151+D152</f>
        <v>0</v>
      </c>
      <c r="E148" s="380">
        <f>+E149+E150+E151+E152</f>
        <v>0</v>
      </c>
      <c r="F148" s="235"/>
      <c r="G148" s="381"/>
      <c r="H148" s="382"/>
      <c r="I148" s="382"/>
    </row>
    <row r="149" spans="1:9" s="209" customFormat="1" ht="24.95" customHeight="1" x14ac:dyDescent="0.2">
      <c r="A149" s="399" t="s">
        <v>77</v>
      </c>
      <c r="B149" s="374" t="s">
        <v>258</v>
      </c>
      <c r="C149" s="336"/>
      <c r="D149" s="336"/>
      <c r="E149" s="375"/>
      <c r="F149" s="231"/>
      <c r="G149" s="228"/>
    </row>
    <row r="150" spans="1:9" s="210" customFormat="1" ht="24.95" customHeight="1" x14ac:dyDescent="0.2">
      <c r="A150" s="399" t="s">
        <v>78</v>
      </c>
      <c r="B150" s="374" t="s">
        <v>259</v>
      </c>
      <c r="C150" s="336"/>
      <c r="D150" s="336"/>
      <c r="E150" s="375"/>
      <c r="F150" s="233"/>
      <c r="G150" s="355"/>
    </row>
    <row r="151" spans="1:9" s="210" customFormat="1" ht="24.95" customHeight="1" x14ac:dyDescent="0.2">
      <c r="A151" s="399" t="s">
        <v>92</v>
      </c>
      <c r="B151" s="374" t="s">
        <v>260</v>
      </c>
      <c r="C151" s="336"/>
      <c r="D151" s="336"/>
      <c r="E151" s="375"/>
      <c r="F151" s="233"/>
      <c r="G151" s="355"/>
    </row>
    <row r="152" spans="1:9" s="210" customFormat="1" ht="24.95" customHeight="1" thickBot="1" x14ac:dyDescent="0.25">
      <c r="A152" s="399" t="s">
        <v>163</v>
      </c>
      <c r="B152" s="374" t="s">
        <v>261</v>
      </c>
      <c r="C152" s="336"/>
      <c r="D152" s="336"/>
      <c r="E152" s="375"/>
      <c r="F152" s="233"/>
      <c r="G152" s="355"/>
    </row>
    <row r="153" spans="1:9" s="210" customFormat="1" ht="24.95" customHeight="1" thickBot="1" x14ac:dyDescent="0.25">
      <c r="A153" s="18" t="s">
        <v>11</v>
      </c>
      <c r="B153" s="376" t="s">
        <v>262</v>
      </c>
      <c r="C153" s="383">
        <f>+C134+C138+C143+C148</f>
        <v>810178</v>
      </c>
      <c r="D153" s="383">
        <f>+D134+D138+D143+D148</f>
        <v>938219</v>
      </c>
      <c r="E153" s="384">
        <f>+E134+E138+E143+E148</f>
        <v>938219</v>
      </c>
      <c r="F153" s="232" t="s">
        <v>785</v>
      </c>
      <c r="G153" s="355"/>
    </row>
    <row r="154" spans="1:9" s="210" customFormat="1" ht="24.95" customHeight="1" thickBot="1" x14ac:dyDescent="0.25">
      <c r="A154" s="407" t="s">
        <v>12</v>
      </c>
      <c r="B154" s="385" t="s">
        <v>263</v>
      </c>
      <c r="C154" s="383">
        <f>+C133+C153</f>
        <v>72861817</v>
      </c>
      <c r="D154" s="383">
        <f>+D133+D153</f>
        <v>78957057</v>
      </c>
      <c r="E154" s="384">
        <f>+E133+E153</f>
        <v>50883234</v>
      </c>
      <c r="F154" s="232" t="s">
        <v>786</v>
      </c>
      <c r="G154" s="355"/>
    </row>
    <row r="155" spans="1:9" s="210" customFormat="1" ht="24.95" customHeight="1" x14ac:dyDescent="0.2">
      <c r="A155" s="412"/>
      <c r="C155" s="386"/>
      <c r="D155" s="386"/>
      <c r="E155" s="386"/>
      <c r="G155" s="355"/>
    </row>
    <row r="156" spans="1:9" s="210" customFormat="1" ht="24.95" customHeight="1" x14ac:dyDescent="0.2">
      <c r="A156" s="419" t="s">
        <v>264</v>
      </c>
      <c r="B156" s="419"/>
      <c r="C156" s="419"/>
      <c r="D156" s="419"/>
      <c r="E156" s="419"/>
      <c r="G156" s="355"/>
    </row>
    <row r="157" spans="1:9" s="210" customFormat="1" ht="24.95" customHeight="1" thickBot="1" x14ac:dyDescent="0.25">
      <c r="A157" s="398"/>
      <c r="B157" s="21"/>
      <c r="D157" s="386"/>
      <c r="E157" s="22" t="str">
        <f>E96</f>
        <v>Forintban</v>
      </c>
      <c r="G157" s="355"/>
    </row>
    <row r="158" spans="1:9" s="210" customFormat="1" ht="27.75" customHeight="1" thickBot="1" x14ac:dyDescent="0.25">
      <c r="A158" s="18">
        <v>1</v>
      </c>
      <c r="B158" s="17" t="s">
        <v>265</v>
      </c>
      <c r="C158" s="387">
        <f>+C68-C133</f>
        <v>-24305573</v>
      </c>
      <c r="D158" s="387">
        <f>+D68-D133</f>
        <v>-25005341</v>
      </c>
      <c r="E158" s="387">
        <f>+E68-E133</f>
        <v>3068482</v>
      </c>
      <c r="G158" s="355"/>
    </row>
    <row r="159" spans="1:9" s="210" customFormat="1" ht="27.75" customHeight="1" thickBot="1" x14ac:dyDescent="0.25">
      <c r="A159" s="18" t="s">
        <v>4</v>
      </c>
      <c r="B159" s="17" t="s">
        <v>266</v>
      </c>
      <c r="C159" s="387">
        <f>+C92-C153</f>
        <v>24305573</v>
      </c>
      <c r="D159" s="387">
        <f>+D92-D153</f>
        <v>25005341</v>
      </c>
      <c r="E159" s="387">
        <f>+E92-E153</f>
        <v>25005341</v>
      </c>
      <c r="F159" s="287" t="s">
        <v>865</v>
      </c>
      <c r="G159" s="355"/>
    </row>
    <row r="160" spans="1:9" ht="7.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</sheetData>
  <sheetProtection selectLockedCells="1" selectUnlockedCells="1"/>
  <mergeCells count="14">
    <mergeCell ref="A1:E1"/>
    <mergeCell ref="G36:G37"/>
    <mergeCell ref="G33:G34"/>
    <mergeCell ref="A3:E3"/>
    <mergeCell ref="A2:E2"/>
    <mergeCell ref="A156:E156"/>
    <mergeCell ref="A5:E5"/>
    <mergeCell ref="A95:E95"/>
    <mergeCell ref="A97:A98"/>
    <mergeCell ref="B97:B98"/>
    <mergeCell ref="C97:E97"/>
    <mergeCell ref="A7:A8"/>
    <mergeCell ref="B7:B8"/>
    <mergeCell ref="C7:E7"/>
  </mergeCells>
  <phoneticPr fontId="0" type="noConversion"/>
  <printOptions horizontalCentered="1"/>
  <pageMargins left="0.7" right="0.7" top="0.75" bottom="0.75" header="0.3" footer="0.3"/>
  <pageSetup paperSize="9" scale="82" fitToHeight="0" orientation="portrait" r:id="rId1"/>
  <headerFooter>
    <oddFooter>&amp;C&amp;P</oddFooter>
  </headerFooter>
  <rowBreaks count="4" manualBreakCount="4">
    <brk id="38" max="4" man="1"/>
    <brk id="68" max="4" man="1"/>
    <brk id="94" max="4" man="1"/>
    <brk id="12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0">
    <tabColor rgb="FFFFC000"/>
    <pageSetUpPr fitToPage="1"/>
  </sheetPr>
  <dimension ref="A1:N38"/>
  <sheetViews>
    <sheetView view="pageBreakPreview" topLeftCell="A4" zoomScale="60" zoomScaleNormal="90" workbookViewId="0">
      <selection sqref="A1:K1"/>
    </sheetView>
  </sheetViews>
  <sheetFormatPr defaultRowHeight="12.75" x14ac:dyDescent="0.2"/>
  <cols>
    <col min="1" max="1" width="9.33203125" style="2"/>
    <col min="2" max="2" width="55.33203125" style="3" customWidth="1"/>
    <col min="3" max="5" width="25.83203125" style="2" customWidth="1"/>
    <col min="6" max="6" width="15.6640625" style="2" hidden="1" customWidth="1"/>
    <col min="7" max="7" width="25.83203125" style="2" customWidth="1"/>
    <col min="8" max="8" width="15.6640625" style="2" hidden="1" customWidth="1"/>
    <col min="9" max="9" width="25.83203125" style="2" customWidth="1"/>
    <col min="10" max="10" width="15.6640625" style="2" hidden="1" customWidth="1"/>
    <col min="11" max="11" width="25.83203125" style="2" customWidth="1"/>
    <col min="12" max="12" width="0" style="2" hidden="1" customWidth="1"/>
    <col min="13" max="13" width="9.33203125" style="2"/>
    <col min="14" max="14" width="37.83203125" style="2" hidden="1" customWidth="1"/>
    <col min="15" max="16384" width="9.33203125" style="2"/>
  </cols>
  <sheetData>
    <row r="1" spans="1:14" ht="12.75" customHeight="1" x14ac:dyDescent="0.25">
      <c r="A1" s="470" t="s">
        <v>873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3" spans="1:14" ht="18" customHeight="1" x14ac:dyDescent="0.2">
      <c r="A3" s="429" t="s">
        <v>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</row>
    <row r="4" spans="1:14" ht="22.5" customHeight="1" thickBot="1" x14ac:dyDescent="0.3">
      <c r="H4" s="31"/>
      <c r="I4" s="31"/>
      <c r="J4" s="30" t="e">
        <f>#REF!</f>
        <v>#REF!</v>
      </c>
      <c r="K4" s="30" t="s">
        <v>480</v>
      </c>
    </row>
    <row r="5" spans="1:14" s="4" customFormat="1" ht="50.25" customHeight="1" thickBot="1" x14ac:dyDescent="0.25">
      <c r="A5" s="427" t="s">
        <v>340</v>
      </c>
      <c r="B5" s="428"/>
      <c r="C5" s="263" t="s">
        <v>28</v>
      </c>
      <c r="D5" s="263" t="s">
        <v>29</v>
      </c>
      <c r="E5" s="263" t="s">
        <v>857</v>
      </c>
      <c r="F5" s="263"/>
      <c r="G5" s="263" t="s">
        <v>840</v>
      </c>
      <c r="H5" s="264"/>
      <c r="I5" s="264" t="s">
        <v>841</v>
      </c>
      <c r="J5" s="265"/>
      <c r="K5" s="265" t="s">
        <v>842</v>
      </c>
    </row>
    <row r="6" spans="1:14" ht="12" customHeight="1" thickBot="1" x14ac:dyDescent="0.25">
      <c r="A6" s="182"/>
      <c r="B6" s="181" t="s">
        <v>211</v>
      </c>
      <c r="C6" s="27" t="s">
        <v>212</v>
      </c>
      <c r="D6" s="27" t="s">
        <v>213</v>
      </c>
      <c r="E6" s="27" t="s">
        <v>214</v>
      </c>
      <c r="F6" s="27" t="s">
        <v>215</v>
      </c>
      <c r="G6" s="7"/>
      <c r="H6" s="7"/>
      <c r="I6" s="7"/>
      <c r="J6" s="28" t="s">
        <v>272</v>
      </c>
      <c r="K6" s="28" t="s">
        <v>272</v>
      </c>
      <c r="L6" s="2">
        <v>1000</v>
      </c>
    </row>
    <row r="7" spans="1:14" ht="21.75" customHeight="1" x14ac:dyDescent="0.2">
      <c r="A7" s="266" t="s">
        <v>316</v>
      </c>
      <c r="B7" s="267" t="s">
        <v>317</v>
      </c>
      <c r="C7" s="268"/>
      <c r="D7" s="269"/>
      <c r="E7" s="268"/>
      <c r="F7" s="268"/>
      <c r="G7" s="268"/>
      <c r="H7" s="268"/>
      <c r="I7" s="270"/>
      <c r="J7" s="271"/>
      <c r="K7" s="271"/>
    </row>
    <row r="8" spans="1:14" ht="21.75" customHeight="1" x14ac:dyDescent="0.2">
      <c r="A8" s="259"/>
      <c r="B8" s="293" t="s">
        <v>544</v>
      </c>
      <c r="C8" s="294">
        <v>831612</v>
      </c>
      <c r="D8" s="295">
        <v>2024</v>
      </c>
      <c r="E8" s="294"/>
      <c r="F8" s="294"/>
      <c r="G8" s="294">
        <v>831612</v>
      </c>
      <c r="H8" s="294"/>
      <c r="I8" s="296">
        <v>831612</v>
      </c>
      <c r="J8" s="258"/>
      <c r="K8" s="258">
        <f t="shared" ref="K8:K18" si="0">E8+I8</f>
        <v>831612</v>
      </c>
      <c r="L8" s="220"/>
      <c r="N8" s="220" t="s">
        <v>844</v>
      </c>
    </row>
    <row r="9" spans="1:14" ht="12" customHeight="1" x14ac:dyDescent="0.2">
      <c r="A9" s="259"/>
      <c r="B9" s="293"/>
      <c r="C9" s="294"/>
      <c r="D9" s="295"/>
      <c r="E9" s="294"/>
      <c r="F9" s="294"/>
      <c r="G9" s="294"/>
      <c r="H9" s="294"/>
      <c r="I9" s="296"/>
      <c r="J9" s="258"/>
      <c r="K9" s="258"/>
    </row>
    <row r="10" spans="1:14" s="50" customFormat="1" ht="29.25" customHeight="1" x14ac:dyDescent="0.2">
      <c r="A10" s="272" t="s">
        <v>306</v>
      </c>
      <c r="B10" s="267" t="s">
        <v>759</v>
      </c>
      <c r="C10" s="297"/>
      <c r="D10" s="298"/>
      <c r="E10" s="299"/>
      <c r="F10" s="299"/>
      <c r="G10" s="297">
        <f t="shared" ref="G10" si="1">F10/$L$6</f>
        <v>0</v>
      </c>
      <c r="H10" s="299"/>
      <c r="I10" s="300">
        <f t="shared" ref="I10" si="2">H10/$L$6</f>
        <v>0</v>
      </c>
      <c r="J10" s="273">
        <f t="shared" ref="J10:J11" si="3">+E10+H10</f>
        <v>0</v>
      </c>
      <c r="K10" s="271">
        <f t="shared" si="0"/>
        <v>0</v>
      </c>
    </row>
    <row r="11" spans="1:14" ht="20.25" customHeight="1" x14ac:dyDescent="0.2">
      <c r="A11" s="259"/>
      <c r="B11" s="293" t="s">
        <v>754</v>
      </c>
      <c r="C11" s="294">
        <v>6695940</v>
      </c>
      <c r="D11" s="301" t="s">
        <v>755</v>
      </c>
      <c r="E11" s="294"/>
      <c r="F11" s="294">
        <v>103388</v>
      </c>
      <c r="G11" s="294">
        <v>3347970</v>
      </c>
      <c r="H11" s="294">
        <v>103388</v>
      </c>
      <c r="I11" s="296">
        <v>3347970</v>
      </c>
      <c r="J11" s="258">
        <f t="shared" si="3"/>
        <v>103388</v>
      </c>
      <c r="K11" s="258">
        <f t="shared" si="0"/>
        <v>3347970</v>
      </c>
      <c r="L11" s="219"/>
      <c r="N11" s="219" t="s">
        <v>845</v>
      </c>
    </row>
    <row r="12" spans="1:14" ht="20.25" customHeight="1" x14ac:dyDescent="0.2">
      <c r="A12" s="259"/>
      <c r="B12" s="293" t="s">
        <v>846</v>
      </c>
      <c r="C12" s="294">
        <v>939800</v>
      </c>
      <c r="D12" s="301">
        <v>2024</v>
      </c>
      <c r="E12" s="294"/>
      <c r="F12" s="294"/>
      <c r="G12" s="294">
        <v>939800</v>
      </c>
      <c r="H12" s="294"/>
      <c r="I12" s="296">
        <v>939800</v>
      </c>
      <c r="J12" s="258"/>
      <c r="K12" s="258">
        <f t="shared" si="0"/>
        <v>939800</v>
      </c>
      <c r="L12" s="219"/>
      <c r="N12" s="219" t="s">
        <v>847</v>
      </c>
    </row>
    <row r="13" spans="1:14" ht="12" customHeight="1" x14ac:dyDescent="0.2">
      <c r="A13" s="259"/>
      <c r="B13" s="293"/>
      <c r="C13" s="294"/>
      <c r="D13" s="295"/>
      <c r="E13" s="294"/>
      <c r="F13" s="294"/>
      <c r="G13" s="294"/>
      <c r="H13" s="294"/>
      <c r="I13" s="296"/>
      <c r="J13" s="258"/>
      <c r="K13" s="258">
        <f t="shared" si="0"/>
        <v>0</v>
      </c>
    </row>
    <row r="14" spans="1:14" ht="25.5" x14ac:dyDescent="0.2">
      <c r="A14" s="272" t="s">
        <v>324</v>
      </c>
      <c r="B14" s="267" t="s">
        <v>484</v>
      </c>
      <c r="C14" s="297"/>
      <c r="D14" s="302"/>
      <c r="E14" s="297"/>
      <c r="F14" s="297"/>
      <c r="G14" s="297"/>
      <c r="H14" s="297"/>
      <c r="I14" s="297"/>
      <c r="J14" s="271"/>
      <c r="K14" s="271">
        <f t="shared" si="0"/>
        <v>0</v>
      </c>
    </row>
    <row r="15" spans="1:14" ht="23.25" customHeight="1" x14ac:dyDescent="0.2">
      <c r="A15" s="261"/>
      <c r="B15" s="293" t="s">
        <v>848</v>
      </c>
      <c r="C15" s="294">
        <v>167069</v>
      </c>
      <c r="D15" s="295">
        <v>2024</v>
      </c>
      <c r="E15" s="294"/>
      <c r="F15" s="294"/>
      <c r="G15" s="294">
        <v>167069</v>
      </c>
      <c r="H15" s="294"/>
      <c r="I15" s="294">
        <v>167069</v>
      </c>
      <c r="J15" s="258"/>
      <c r="K15" s="258">
        <f t="shared" si="0"/>
        <v>167069</v>
      </c>
      <c r="L15" s="221"/>
      <c r="N15" s="221" t="s">
        <v>843</v>
      </c>
    </row>
    <row r="16" spans="1:14" ht="12" customHeight="1" x14ac:dyDescent="0.2">
      <c r="A16" s="261"/>
      <c r="B16" s="293"/>
      <c r="C16" s="294"/>
      <c r="D16" s="295"/>
      <c r="E16" s="294"/>
      <c r="F16" s="294"/>
      <c r="G16" s="294"/>
      <c r="H16" s="294"/>
      <c r="I16" s="294"/>
      <c r="J16" s="258"/>
      <c r="K16" s="258"/>
    </row>
    <row r="17" spans="1:14" ht="36" customHeight="1" x14ac:dyDescent="0.2">
      <c r="A17" s="272" t="s">
        <v>320</v>
      </c>
      <c r="B17" s="267" t="s">
        <v>321</v>
      </c>
      <c r="C17" s="297"/>
      <c r="D17" s="302"/>
      <c r="E17" s="297"/>
      <c r="F17" s="297"/>
      <c r="G17" s="297"/>
      <c r="H17" s="297"/>
      <c r="I17" s="297"/>
      <c r="J17" s="271"/>
      <c r="K17" s="271">
        <f t="shared" si="0"/>
        <v>0</v>
      </c>
    </row>
    <row r="18" spans="1:14" ht="17.25" customHeight="1" x14ac:dyDescent="0.2">
      <c r="A18" s="261"/>
      <c r="B18" s="293" t="s">
        <v>849</v>
      </c>
      <c r="C18" s="294">
        <v>364081</v>
      </c>
      <c r="D18" s="301">
        <v>2024</v>
      </c>
      <c r="E18" s="294"/>
      <c r="F18" s="294"/>
      <c r="G18" s="294">
        <v>364081</v>
      </c>
      <c r="H18" s="294"/>
      <c r="I18" s="294">
        <v>364081</v>
      </c>
      <c r="J18" s="258"/>
      <c r="K18" s="258">
        <f t="shared" si="0"/>
        <v>364081</v>
      </c>
      <c r="L18" s="222"/>
      <c r="N18" s="222" t="s">
        <v>851</v>
      </c>
    </row>
    <row r="19" spans="1:14" ht="15.95" customHeight="1" x14ac:dyDescent="0.2">
      <c r="A19" s="261"/>
      <c r="B19" s="293" t="s">
        <v>850</v>
      </c>
      <c r="C19" s="294">
        <v>5831437</v>
      </c>
      <c r="D19" s="301" t="s">
        <v>755</v>
      </c>
      <c r="E19" s="294"/>
      <c r="F19" s="294"/>
      <c r="G19" s="294">
        <v>2356636</v>
      </c>
      <c r="H19" s="294"/>
      <c r="I19" s="294">
        <v>2356636</v>
      </c>
      <c r="J19" s="258"/>
      <c r="K19" s="258">
        <v>2356636</v>
      </c>
      <c r="L19" s="222"/>
    </row>
    <row r="20" spans="1:14" ht="11.25" customHeight="1" x14ac:dyDescent="0.2">
      <c r="A20" s="261"/>
      <c r="B20" s="293"/>
      <c r="C20" s="294"/>
      <c r="D20" s="295"/>
      <c r="E20" s="294"/>
      <c r="F20" s="294"/>
      <c r="G20" s="294"/>
      <c r="H20" s="294"/>
      <c r="I20" s="296"/>
      <c r="J20" s="258"/>
      <c r="K20" s="258"/>
    </row>
    <row r="21" spans="1:14" ht="29.25" customHeight="1" x14ac:dyDescent="0.2">
      <c r="A21" s="272" t="s">
        <v>308</v>
      </c>
      <c r="B21" s="267" t="s">
        <v>852</v>
      </c>
      <c r="C21" s="297"/>
      <c r="D21" s="302"/>
      <c r="E21" s="297"/>
      <c r="F21" s="297"/>
      <c r="G21" s="297"/>
      <c r="H21" s="297"/>
      <c r="I21" s="300"/>
      <c r="J21" s="271"/>
      <c r="K21" s="271"/>
      <c r="L21" s="223"/>
      <c r="N21" s="223" t="s">
        <v>854</v>
      </c>
    </row>
    <row r="22" spans="1:14" ht="27.75" customHeight="1" x14ac:dyDescent="0.2">
      <c r="A22" s="261"/>
      <c r="B22" s="293" t="s">
        <v>853</v>
      </c>
      <c r="C22" s="294">
        <v>190500</v>
      </c>
      <c r="D22" s="295">
        <v>2024</v>
      </c>
      <c r="E22" s="294"/>
      <c r="F22" s="294"/>
      <c r="G22" s="294">
        <v>190500</v>
      </c>
      <c r="H22" s="294"/>
      <c r="I22" s="296">
        <v>190500</v>
      </c>
      <c r="J22" s="258"/>
      <c r="K22" s="258">
        <v>190500</v>
      </c>
    </row>
    <row r="23" spans="1:14" ht="12" customHeight="1" x14ac:dyDescent="0.2">
      <c r="A23" s="261"/>
      <c r="B23" s="260"/>
      <c r="C23" s="1"/>
      <c r="D23" s="256"/>
      <c r="E23" s="1"/>
      <c r="F23" s="1"/>
      <c r="G23" s="1"/>
      <c r="H23" s="1"/>
      <c r="I23" s="257"/>
      <c r="J23" s="258"/>
      <c r="K23" s="258"/>
    </row>
    <row r="24" spans="1:14" s="5" customFormat="1" ht="18" customHeight="1" thickBot="1" x14ac:dyDescent="0.25">
      <c r="A24" s="274"/>
      <c r="B24" s="275" t="s">
        <v>27</v>
      </c>
      <c r="C24" s="276">
        <f>SUM(C7:C23)</f>
        <v>15020439</v>
      </c>
      <c r="D24" s="277"/>
      <c r="E24" s="276">
        <f>SUM(E19:E23)</f>
        <v>0</v>
      </c>
      <c r="F24" s="276">
        <f t="shared" ref="F24:K24" si="4">SUM(F7:F23)</f>
        <v>103388</v>
      </c>
      <c r="G24" s="276">
        <f t="shared" si="4"/>
        <v>8197668</v>
      </c>
      <c r="H24" s="276">
        <f t="shared" si="4"/>
        <v>103388</v>
      </c>
      <c r="I24" s="276">
        <f t="shared" si="4"/>
        <v>8197668</v>
      </c>
      <c r="J24" s="276">
        <f t="shared" si="4"/>
        <v>103388</v>
      </c>
      <c r="K24" s="276">
        <f t="shared" si="4"/>
        <v>8197668</v>
      </c>
      <c r="N24" s="426" t="s">
        <v>855</v>
      </c>
    </row>
    <row r="25" spans="1:14" ht="38.25" customHeight="1" x14ac:dyDescent="0.2">
      <c r="H25" s="5"/>
      <c r="I25" s="5"/>
      <c r="J25" s="5"/>
      <c r="K25" s="29"/>
      <c r="N25" s="426"/>
    </row>
    <row r="26" spans="1:14" x14ac:dyDescent="0.2">
      <c r="K26" s="29"/>
    </row>
    <row r="27" spans="1:14" x14ac:dyDescent="0.2">
      <c r="K27" s="29"/>
    </row>
    <row r="28" spans="1:14" ht="15.75" customHeight="1" x14ac:dyDescent="0.2">
      <c r="A28" s="432" t="s">
        <v>686</v>
      </c>
      <c r="B28" s="432"/>
      <c r="C28" s="432"/>
      <c r="D28" s="432"/>
      <c r="E28" s="432"/>
      <c r="F28" s="432"/>
      <c r="G28" s="432"/>
      <c r="H28" s="432"/>
      <c r="I28" s="432"/>
      <c r="J28" s="432"/>
      <c r="K28" s="432"/>
    </row>
    <row r="29" spans="1:14" ht="14.25" thickBot="1" x14ac:dyDescent="0.3">
      <c r="B29" s="160"/>
      <c r="C29" s="161"/>
      <c r="D29" s="161"/>
      <c r="E29" s="161"/>
      <c r="F29" s="161"/>
      <c r="G29" s="161"/>
      <c r="H29" s="161"/>
      <c r="I29" s="161"/>
      <c r="J29" s="162">
        <f>'[1]RM_2.2.sz.mell.'!J30</f>
        <v>0</v>
      </c>
      <c r="K29" s="29"/>
    </row>
    <row r="30" spans="1:14" ht="48.75" customHeight="1" thickBot="1" x14ac:dyDescent="0.25">
      <c r="A30" s="430" t="s">
        <v>687</v>
      </c>
      <c r="B30" s="431"/>
      <c r="C30" s="263" t="s">
        <v>28</v>
      </c>
      <c r="D30" s="263" t="s">
        <v>29</v>
      </c>
      <c r="E30" s="263" t="s">
        <v>857</v>
      </c>
      <c r="F30" s="263"/>
      <c r="G30" s="263" t="str">
        <f>G5</f>
        <v>2024. évi módosított előirányzat</v>
      </c>
      <c r="H30" s="263">
        <f t="shared" ref="H30:K30" si="5">H5</f>
        <v>0</v>
      </c>
      <c r="I30" s="263" t="str">
        <f t="shared" si="5"/>
        <v>2024. évi teljesítés</v>
      </c>
      <c r="J30" s="263">
        <f t="shared" si="5"/>
        <v>0</v>
      </c>
      <c r="K30" s="263" t="str">
        <f t="shared" si="5"/>
        <v>Összes teljesítés 2024.12.31-ig</v>
      </c>
      <c r="L30" s="29"/>
    </row>
    <row r="31" spans="1:14" ht="13.5" thickBot="1" x14ac:dyDescent="0.25">
      <c r="A31" s="183"/>
      <c r="B31" s="163" t="s">
        <v>211</v>
      </c>
      <c r="C31" s="27" t="s">
        <v>212</v>
      </c>
      <c r="D31" s="27" t="s">
        <v>213</v>
      </c>
      <c r="E31" s="27" t="s">
        <v>214</v>
      </c>
      <c r="F31" s="27" t="s">
        <v>215</v>
      </c>
      <c r="G31" s="164" t="s">
        <v>688</v>
      </c>
      <c r="H31" s="164" t="s">
        <v>547</v>
      </c>
      <c r="I31" s="164"/>
      <c r="J31" s="164" t="s">
        <v>689</v>
      </c>
      <c r="K31" s="165" t="s">
        <v>690</v>
      </c>
      <c r="L31" s="29"/>
    </row>
    <row r="32" spans="1:14" s="50" customFormat="1" x14ac:dyDescent="0.2">
      <c r="A32" s="184"/>
      <c r="B32" s="166"/>
      <c r="C32" s="177"/>
      <c r="D32" s="178"/>
      <c r="E32" s="177"/>
      <c r="F32" s="177"/>
      <c r="G32" s="177"/>
      <c r="H32" s="177"/>
      <c r="I32" s="177"/>
      <c r="J32" s="179">
        <f>G32+H32</f>
        <v>0</v>
      </c>
      <c r="K32" s="180">
        <f>F32+J32</f>
        <v>0</v>
      </c>
      <c r="L32" s="29"/>
    </row>
    <row r="33" spans="1:14" x14ac:dyDescent="0.2">
      <c r="A33" s="185"/>
      <c r="B33" s="70"/>
      <c r="C33" s="1"/>
      <c r="D33" s="167"/>
      <c r="E33" s="1"/>
      <c r="F33" s="1">
        <v>19999157</v>
      </c>
      <c r="G33" s="1"/>
      <c r="H33" s="1"/>
      <c r="I33" s="1"/>
      <c r="J33" s="168"/>
      <c r="K33" s="169"/>
      <c r="L33" s="29"/>
    </row>
    <row r="34" spans="1:14" x14ac:dyDescent="0.2">
      <c r="A34" s="186"/>
      <c r="B34" s="70"/>
      <c r="C34" s="1"/>
      <c r="D34" s="167"/>
      <c r="E34" s="1"/>
      <c r="F34" s="1"/>
      <c r="G34" s="1"/>
      <c r="H34" s="1"/>
      <c r="I34" s="1"/>
      <c r="J34" s="168">
        <f>G34+H34</f>
        <v>0</v>
      </c>
      <c r="K34" s="169">
        <f t="shared" ref="K34:K35" si="6">F34+J34</f>
        <v>0</v>
      </c>
    </row>
    <row r="35" spans="1:14" ht="13.5" thickBot="1" x14ac:dyDescent="0.25">
      <c r="A35" s="186"/>
      <c r="B35" s="87"/>
      <c r="C35" s="170"/>
      <c r="D35" s="171"/>
      <c r="E35" s="170"/>
      <c r="F35" s="170"/>
      <c r="G35" s="170"/>
      <c r="H35" s="170"/>
      <c r="I35" s="170"/>
      <c r="J35" s="168">
        <f t="shared" ref="J35" si="7">G35+H35</f>
        <v>0</v>
      </c>
      <c r="K35" s="172">
        <f t="shared" si="6"/>
        <v>0</v>
      </c>
    </row>
    <row r="36" spans="1:14" ht="13.5" customHeight="1" thickBot="1" x14ac:dyDescent="0.25">
      <c r="A36" s="187"/>
      <c r="B36" s="173" t="s">
        <v>27</v>
      </c>
      <c r="C36" s="174"/>
      <c r="D36" s="175"/>
      <c r="E36" s="174">
        <f>SUM(E32:E35)</f>
        <v>0</v>
      </c>
      <c r="F36" s="174">
        <f>SUM(F32:F35)</f>
        <v>19999157</v>
      </c>
      <c r="G36" s="174">
        <f>SUM(G33)</f>
        <v>0</v>
      </c>
      <c r="H36" s="174">
        <f t="shared" ref="H36:J36" si="8">SUM(H33)</f>
        <v>0</v>
      </c>
      <c r="I36" s="174">
        <f t="shared" si="8"/>
        <v>0</v>
      </c>
      <c r="J36" s="174">
        <f t="shared" si="8"/>
        <v>0</v>
      </c>
      <c r="K36" s="176">
        <f>SUM(K32:K35)</f>
        <v>0</v>
      </c>
      <c r="N36" s="426" t="s">
        <v>856</v>
      </c>
    </row>
    <row r="37" spans="1:14" x14ac:dyDescent="0.2">
      <c r="N37" s="426"/>
    </row>
    <row r="38" spans="1:14" x14ac:dyDescent="0.2">
      <c r="N38" s="426"/>
    </row>
  </sheetData>
  <mergeCells count="7">
    <mergeCell ref="A1:K1"/>
    <mergeCell ref="N36:N38"/>
    <mergeCell ref="A5:B5"/>
    <mergeCell ref="A3:K3"/>
    <mergeCell ref="A30:B30"/>
    <mergeCell ref="A28:K28"/>
    <mergeCell ref="N24:N25"/>
  </mergeCells>
  <phoneticPr fontId="0" type="noConversion"/>
  <printOptions horizontalCentered="1"/>
  <pageMargins left="0.7" right="0.7" top="0.75" bottom="0.75" header="0.3" footer="0.3"/>
  <pageSetup paperSize="9" scale="66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37"/>
  <sheetViews>
    <sheetView view="pageBreakPreview" zoomScale="60" zoomScaleNormal="100" zoomScalePageLayoutView="80" workbookViewId="0">
      <selection sqref="A1:I1"/>
    </sheetView>
  </sheetViews>
  <sheetFormatPr defaultRowHeight="12.75" x14ac:dyDescent="0.2"/>
  <cols>
    <col min="2" max="2" width="52.83203125" bestFit="1" customWidth="1"/>
    <col min="3" max="5" width="20" customWidth="1"/>
    <col min="6" max="6" width="52.1640625" bestFit="1" customWidth="1"/>
    <col min="7" max="7" width="18.1640625" customWidth="1"/>
    <col min="8" max="9" width="20" customWidth="1"/>
    <col min="11" max="11" width="0" hidden="1" customWidth="1"/>
  </cols>
  <sheetData>
    <row r="1" spans="1:11" ht="13.5" x14ac:dyDescent="0.25">
      <c r="A1" s="470" t="s">
        <v>874</v>
      </c>
      <c r="B1" s="470"/>
      <c r="C1" s="470"/>
      <c r="D1" s="470"/>
      <c r="E1" s="470"/>
      <c r="F1" s="470"/>
      <c r="G1" s="470"/>
      <c r="H1" s="470"/>
      <c r="I1" s="470"/>
    </row>
    <row r="2" spans="1:11" ht="15" x14ac:dyDescent="0.2">
      <c r="A2" s="51"/>
    </row>
    <row r="3" spans="1:11" ht="15.75" x14ac:dyDescent="0.25">
      <c r="A3" s="436"/>
      <c r="B3" s="436"/>
      <c r="C3" s="436"/>
      <c r="D3" s="436"/>
      <c r="E3" s="436"/>
      <c r="F3" s="436"/>
      <c r="G3" s="436"/>
      <c r="H3" s="436"/>
      <c r="I3" s="436"/>
    </row>
    <row r="4" spans="1:11" ht="15.75" x14ac:dyDescent="0.25">
      <c r="A4" s="437" t="s">
        <v>341</v>
      </c>
      <c r="B4" s="437"/>
      <c r="C4" s="437"/>
      <c r="D4" s="437"/>
      <c r="E4" s="437"/>
      <c r="F4" s="437"/>
      <c r="G4" s="437"/>
      <c r="H4" s="437"/>
      <c r="I4" s="437"/>
    </row>
    <row r="5" spans="1:11" ht="15.75" customHeight="1" x14ac:dyDescent="0.25">
      <c r="A5" s="438" t="s">
        <v>342</v>
      </c>
      <c r="B5" s="438"/>
      <c r="C5" s="438"/>
      <c r="D5" s="438"/>
      <c r="E5" s="438"/>
      <c r="F5" s="438"/>
      <c r="G5" s="438"/>
      <c r="H5" s="438"/>
      <c r="I5" s="438"/>
      <c r="K5" s="224" t="s">
        <v>858</v>
      </c>
    </row>
    <row r="6" spans="1:11" x14ac:dyDescent="0.2">
      <c r="I6" s="62" t="s">
        <v>480</v>
      </c>
    </row>
    <row r="7" spans="1:11" ht="13.5" thickBot="1" x14ac:dyDescent="0.25"/>
    <row r="8" spans="1:11" ht="13.5" customHeight="1" thickBot="1" x14ac:dyDescent="0.25">
      <c r="A8" s="433" t="s">
        <v>30</v>
      </c>
      <c r="B8" s="278" t="s">
        <v>17</v>
      </c>
      <c r="C8" s="279"/>
      <c r="D8" s="280"/>
      <c r="E8" s="280"/>
      <c r="F8" s="430" t="s">
        <v>18</v>
      </c>
      <c r="G8" s="435"/>
      <c r="H8" s="435"/>
      <c r="I8" s="431"/>
    </row>
    <row r="9" spans="1:11" ht="36.75" thickBot="1" x14ac:dyDescent="0.25">
      <c r="A9" s="434"/>
      <c r="B9" s="281" t="s">
        <v>25</v>
      </c>
      <c r="C9" s="263" t="s">
        <v>815</v>
      </c>
      <c r="D9" s="262" t="s">
        <v>545</v>
      </c>
      <c r="E9" s="262" t="s">
        <v>816</v>
      </c>
      <c r="F9" s="281" t="s">
        <v>25</v>
      </c>
      <c r="G9" s="263" t="str">
        <f>C9</f>
        <v>2024. évi előirányzat</v>
      </c>
      <c r="H9" s="263" t="s">
        <v>545</v>
      </c>
      <c r="I9" s="282" t="str">
        <f>E9</f>
        <v>2024.12.31. Módosított előirányzat</v>
      </c>
    </row>
    <row r="10" spans="1:11" ht="13.5" thickBot="1" x14ac:dyDescent="0.25">
      <c r="A10" s="71" t="s">
        <v>211</v>
      </c>
      <c r="B10" s="72" t="s">
        <v>212</v>
      </c>
      <c r="C10" s="73" t="s">
        <v>213</v>
      </c>
      <c r="D10" s="74"/>
      <c r="E10" s="74"/>
      <c r="F10" s="72" t="s">
        <v>546</v>
      </c>
      <c r="G10" s="73" t="s">
        <v>547</v>
      </c>
      <c r="H10" s="127"/>
      <c r="I10" s="75"/>
    </row>
    <row r="11" spans="1:11" ht="24.95" customHeight="1" x14ac:dyDescent="0.2">
      <c r="A11" s="76" t="s">
        <v>3</v>
      </c>
      <c r="B11" s="77" t="s">
        <v>622</v>
      </c>
      <c r="C11" s="78">
        <f>'2.sz.mell.'!C10</f>
        <v>20967168</v>
      </c>
      <c r="D11" s="78">
        <f>E11-C11</f>
        <v>481564</v>
      </c>
      <c r="E11" s="78">
        <f>'2.sz.mell.'!D10</f>
        <v>21448732</v>
      </c>
      <c r="F11" s="79" t="s">
        <v>26</v>
      </c>
      <c r="G11" s="78">
        <f>'2.sz.mell.'!C101</f>
        <v>13615600</v>
      </c>
      <c r="H11" s="78">
        <f>I11-G11</f>
        <v>4562638</v>
      </c>
      <c r="I11" s="211">
        <f>'2.sz.mell.'!D101</f>
        <v>18178238</v>
      </c>
    </row>
    <row r="12" spans="1:11" ht="24.95" customHeight="1" x14ac:dyDescent="0.2">
      <c r="A12" s="80" t="s">
        <v>4</v>
      </c>
      <c r="B12" s="77" t="s">
        <v>548</v>
      </c>
      <c r="C12" s="81">
        <f>'2.sz.mell.'!C18</f>
        <v>852426</v>
      </c>
      <c r="D12" s="78">
        <f t="shared" ref="D12:D16" si="0">E12-C12</f>
        <v>2743966</v>
      </c>
      <c r="E12" s="81">
        <f>'2.sz.mell.'!D18</f>
        <v>3596392</v>
      </c>
      <c r="F12" s="77" t="s">
        <v>79</v>
      </c>
      <c r="G12" s="78">
        <f>'2.sz.mell.'!C102</f>
        <v>2108238</v>
      </c>
      <c r="H12" s="78">
        <f t="shared" ref="H12:H15" si="1">I12-G12</f>
        <v>281357</v>
      </c>
      <c r="I12" s="211">
        <f>'2.sz.mell.'!D102</f>
        <v>2389595</v>
      </c>
    </row>
    <row r="13" spans="1:11" ht="24.95" customHeight="1" x14ac:dyDescent="0.2">
      <c r="A13" s="80" t="s">
        <v>5</v>
      </c>
      <c r="B13" s="77" t="s">
        <v>549</v>
      </c>
      <c r="C13" s="81"/>
      <c r="D13" s="78">
        <f t="shared" si="0"/>
        <v>0</v>
      </c>
      <c r="E13" s="81"/>
      <c r="F13" s="77" t="s">
        <v>550</v>
      </c>
      <c r="G13" s="78">
        <f>'2.sz.mell.'!C103</f>
        <v>25293600</v>
      </c>
      <c r="H13" s="78">
        <f t="shared" si="1"/>
        <v>-3308872</v>
      </c>
      <c r="I13" s="211">
        <f>'2.sz.mell.'!D103</f>
        <v>21984728</v>
      </c>
    </row>
    <row r="14" spans="1:11" ht="24.95" customHeight="1" x14ac:dyDescent="0.2">
      <c r="A14" s="80" t="s">
        <v>6</v>
      </c>
      <c r="B14" s="77" t="s">
        <v>70</v>
      </c>
      <c r="C14" s="81">
        <f>'2.sz.mell.'!C32</f>
        <v>5970000</v>
      </c>
      <c r="D14" s="78">
        <f t="shared" si="0"/>
        <v>10775896</v>
      </c>
      <c r="E14" s="81">
        <f>'2.sz.mell.'!D32</f>
        <v>16745896</v>
      </c>
      <c r="F14" s="77" t="s">
        <v>80</v>
      </c>
      <c r="G14" s="78">
        <f>'2.sz.mell.'!C104</f>
        <v>3010457</v>
      </c>
      <c r="H14" s="78">
        <f t="shared" si="1"/>
        <v>0</v>
      </c>
      <c r="I14" s="211">
        <f>'2.sz.mell.'!D104</f>
        <v>3010457</v>
      </c>
    </row>
    <row r="15" spans="1:11" ht="24.95" customHeight="1" x14ac:dyDescent="0.2">
      <c r="A15" s="80" t="s">
        <v>7</v>
      </c>
      <c r="B15" s="82" t="s">
        <v>285</v>
      </c>
      <c r="C15" s="81">
        <f>'2.sz.mell.'!C41</f>
        <v>4910936</v>
      </c>
      <c r="D15" s="78">
        <f t="shared" si="0"/>
        <v>-2185295</v>
      </c>
      <c r="E15" s="81">
        <f>'2.sz.mell.'!D41</f>
        <v>2725641</v>
      </c>
      <c r="F15" s="77" t="s">
        <v>81</v>
      </c>
      <c r="G15" s="78">
        <f>'2.sz.mell.'!C105</f>
        <v>1873000</v>
      </c>
      <c r="H15" s="78">
        <f t="shared" si="1"/>
        <v>1931615</v>
      </c>
      <c r="I15" s="211">
        <f>'2.sz.mell.'!D105</f>
        <v>3804615</v>
      </c>
    </row>
    <row r="16" spans="1:11" ht="24.95" customHeight="1" x14ac:dyDescent="0.2">
      <c r="A16" s="80" t="s">
        <v>8</v>
      </c>
      <c r="B16" s="77" t="s">
        <v>268</v>
      </c>
      <c r="C16" s="83">
        <f>'2.sz.mell.'!C58</f>
        <v>180000</v>
      </c>
      <c r="D16" s="78">
        <f t="shared" si="0"/>
        <v>500000</v>
      </c>
      <c r="E16" s="83">
        <f>'2.sz.mell.'!D58</f>
        <v>680000</v>
      </c>
      <c r="F16" s="77" t="s">
        <v>15</v>
      </c>
      <c r="G16" s="81">
        <f>'2.sz.mell.'!C130</f>
        <v>1592377</v>
      </c>
      <c r="H16" s="78">
        <f>'2.sz.mell.'!D131-'2.sz.mell.'!C131</f>
        <v>1989554</v>
      </c>
      <c r="I16" s="212">
        <f>G16+H16</f>
        <v>3581931</v>
      </c>
    </row>
    <row r="17" spans="1:9" ht="24.95" customHeight="1" x14ac:dyDescent="0.2">
      <c r="A17" s="80" t="s">
        <v>9</v>
      </c>
      <c r="B17" s="77" t="s">
        <v>551</v>
      </c>
      <c r="C17" s="81"/>
      <c r="D17" s="81"/>
      <c r="E17" s="84"/>
      <c r="F17" s="85"/>
      <c r="G17" s="81"/>
      <c r="H17" s="81"/>
      <c r="I17" s="211"/>
    </row>
    <row r="18" spans="1:9" ht="24.95" customHeight="1" x14ac:dyDescent="0.2">
      <c r="A18" s="80" t="s">
        <v>10</v>
      </c>
      <c r="B18" s="85"/>
      <c r="C18" s="81"/>
      <c r="D18" s="84"/>
      <c r="E18" s="84"/>
      <c r="F18" s="85"/>
      <c r="G18" s="81"/>
      <c r="H18" s="81"/>
      <c r="I18" s="212"/>
    </row>
    <row r="19" spans="1:9" ht="24.95" customHeight="1" x14ac:dyDescent="0.2">
      <c r="A19" s="80" t="s">
        <v>11</v>
      </c>
      <c r="B19" s="213"/>
      <c r="C19" s="83"/>
      <c r="D19" s="81"/>
      <c r="E19" s="86"/>
      <c r="F19" s="85"/>
      <c r="G19" s="81"/>
      <c r="H19" s="81"/>
      <c r="I19" s="212"/>
    </row>
    <row r="20" spans="1:9" ht="24.95" customHeight="1" x14ac:dyDescent="0.2">
      <c r="A20" s="80" t="s">
        <v>12</v>
      </c>
      <c r="B20" s="85"/>
      <c r="C20" s="81"/>
      <c r="D20" s="84"/>
      <c r="E20" s="84"/>
      <c r="F20" s="85"/>
      <c r="G20" s="81"/>
      <c r="H20" s="81"/>
      <c r="I20" s="212"/>
    </row>
    <row r="21" spans="1:9" ht="24.95" customHeight="1" x14ac:dyDescent="0.2">
      <c r="A21" s="80" t="s">
        <v>552</v>
      </c>
      <c r="B21" s="85"/>
      <c r="C21" s="81"/>
      <c r="D21" s="84"/>
      <c r="E21" s="84"/>
      <c r="F21" s="85"/>
      <c r="G21" s="81"/>
      <c r="H21" s="81"/>
      <c r="I21" s="212"/>
    </row>
    <row r="22" spans="1:9" ht="24.95" customHeight="1" thickBot="1" x14ac:dyDescent="0.25">
      <c r="A22" s="80" t="s">
        <v>553</v>
      </c>
      <c r="B22" s="87"/>
      <c r="C22" s="88"/>
      <c r="D22" s="89"/>
      <c r="E22" s="89"/>
      <c r="F22" s="85"/>
      <c r="G22" s="88"/>
      <c r="H22" s="81"/>
      <c r="I22" s="212"/>
    </row>
    <row r="23" spans="1:9" ht="24.95" customHeight="1" thickBot="1" x14ac:dyDescent="0.25">
      <c r="A23" s="90" t="s">
        <v>554</v>
      </c>
      <c r="B23" s="91" t="s">
        <v>555</v>
      </c>
      <c r="C23" s="92">
        <f>SUM(C11:C22)</f>
        <v>32880530</v>
      </c>
      <c r="D23" s="92">
        <f t="shared" ref="D23:E23" si="2">SUM(D11:D22)</f>
        <v>12316131</v>
      </c>
      <c r="E23" s="92">
        <f t="shared" si="2"/>
        <v>45196661</v>
      </c>
      <c r="F23" s="91" t="s">
        <v>556</v>
      </c>
      <c r="G23" s="92">
        <f>SUM(G11:G22)</f>
        <v>47493272</v>
      </c>
      <c r="H23" s="92">
        <f t="shared" ref="H23:I23" si="3">SUM(H11:H22)</f>
        <v>5456292</v>
      </c>
      <c r="I23" s="214">
        <f t="shared" si="3"/>
        <v>52949564</v>
      </c>
    </row>
    <row r="24" spans="1:9" ht="24.95" customHeight="1" x14ac:dyDescent="0.2">
      <c r="A24" s="93" t="s">
        <v>557</v>
      </c>
      <c r="B24" s="94" t="s">
        <v>558</v>
      </c>
      <c r="C24" s="95">
        <f>SUM(C25:C28)</f>
        <v>25115751</v>
      </c>
      <c r="D24" s="95">
        <f t="shared" ref="D24:E24" si="4">SUM(D25:D28)</f>
        <v>827809</v>
      </c>
      <c r="E24" s="95">
        <f t="shared" si="4"/>
        <v>25943560</v>
      </c>
      <c r="F24" s="96" t="s">
        <v>87</v>
      </c>
      <c r="G24" s="97"/>
      <c r="H24" s="204"/>
      <c r="I24" s="215"/>
    </row>
    <row r="25" spans="1:9" ht="24.95" customHeight="1" x14ac:dyDescent="0.2">
      <c r="A25" s="98" t="s">
        <v>559</v>
      </c>
      <c r="B25" s="96" t="s">
        <v>560</v>
      </c>
      <c r="C25" s="99">
        <v>25115751</v>
      </c>
      <c r="D25" s="99">
        <v>36157</v>
      </c>
      <c r="E25" s="99">
        <f>SUM(C25:D25)</f>
        <v>25151908</v>
      </c>
      <c r="F25" s="96" t="s">
        <v>269</v>
      </c>
      <c r="G25" s="99"/>
      <c r="H25" s="97"/>
      <c r="I25" s="216"/>
    </row>
    <row r="26" spans="1:9" ht="24.95" customHeight="1" x14ac:dyDescent="0.2">
      <c r="A26" s="98" t="s">
        <v>561</v>
      </c>
      <c r="B26" s="96" t="s">
        <v>562</v>
      </c>
      <c r="C26" s="99"/>
      <c r="D26" s="99"/>
      <c r="E26" s="99"/>
      <c r="F26" s="96" t="s">
        <v>563</v>
      </c>
      <c r="G26" s="99"/>
      <c r="H26" s="99"/>
      <c r="I26" s="217"/>
    </row>
    <row r="27" spans="1:9" ht="24.95" customHeight="1" x14ac:dyDescent="0.2">
      <c r="A27" s="98" t="s">
        <v>564</v>
      </c>
      <c r="B27" s="96" t="s">
        <v>565</v>
      </c>
      <c r="C27" s="99"/>
      <c r="D27" s="99"/>
      <c r="E27" s="99"/>
      <c r="F27" s="96" t="s">
        <v>566</v>
      </c>
      <c r="G27" s="99"/>
      <c r="H27" s="99"/>
      <c r="I27" s="217"/>
    </row>
    <row r="28" spans="1:9" ht="24.95" customHeight="1" x14ac:dyDescent="0.2">
      <c r="A28" s="98" t="s">
        <v>567</v>
      </c>
      <c r="B28" s="96" t="s">
        <v>343</v>
      </c>
      <c r="C28" s="99">
        <f>'2.sz.mell.'!C83</f>
        <v>0</v>
      </c>
      <c r="D28" s="99">
        <f>E28-C28</f>
        <v>791652</v>
      </c>
      <c r="E28" s="99">
        <f>'2.sz.mell.'!E83</f>
        <v>791652</v>
      </c>
      <c r="F28" s="94" t="s">
        <v>94</v>
      </c>
      <c r="G28" s="99"/>
      <c r="H28" s="99"/>
      <c r="I28" s="217"/>
    </row>
    <row r="29" spans="1:9" ht="24.95" customHeight="1" x14ac:dyDescent="0.2">
      <c r="A29" s="98" t="s">
        <v>568</v>
      </c>
      <c r="B29" s="96" t="s">
        <v>569</v>
      </c>
      <c r="C29" s="118">
        <v>0</v>
      </c>
      <c r="D29" s="118">
        <v>0</v>
      </c>
      <c r="E29" s="118">
        <v>0</v>
      </c>
      <c r="F29" s="96" t="s">
        <v>570</v>
      </c>
      <c r="G29" s="99"/>
      <c r="H29" s="99"/>
      <c r="I29" s="217"/>
    </row>
    <row r="30" spans="1:9" ht="24.95" customHeight="1" x14ac:dyDescent="0.2">
      <c r="A30" s="93" t="s">
        <v>571</v>
      </c>
      <c r="B30" s="94" t="s">
        <v>572</v>
      </c>
      <c r="C30" s="97"/>
      <c r="D30" s="100"/>
      <c r="E30" s="100"/>
      <c r="F30" s="94" t="s">
        <v>334</v>
      </c>
      <c r="G30" s="97">
        <f>'2.sz.mell.'!C144</f>
        <v>810178</v>
      </c>
      <c r="H30" s="99">
        <f>I30-G30</f>
        <v>128041</v>
      </c>
      <c r="I30" s="217">
        <f>'2.sz.mell.'!D144</f>
        <v>938219</v>
      </c>
    </row>
    <row r="31" spans="1:9" ht="24.95" customHeight="1" x14ac:dyDescent="0.2">
      <c r="A31" s="98" t="s">
        <v>573</v>
      </c>
      <c r="B31" s="96" t="s">
        <v>574</v>
      </c>
      <c r="C31" s="99"/>
      <c r="D31" s="101"/>
      <c r="E31" s="101"/>
      <c r="F31" s="77" t="s">
        <v>575</v>
      </c>
      <c r="G31" s="99"/>
      <c r="H31" s="97"/>
      <c r="I31" s="216"/>
    </row>
    <row r="32" spans="1:9" ht="24.95" customHeight="1" x14ac:dyDescent="0.2">
      <c r="A32" s="80" t="s">
        <v>576</v>
      </c>
      <c r="B32" s="96" t="s">
        <v>577</v>
      </c>
      <c r="C32" s="99"/>
      <c r="D32" s="101"/>
      <c r="E32" s="101"/>
      <c r="F32" s="77" t="s">
        <v>578</v>
      </c>
      <c r="G32" s="99"/>
      <c r="H32" s="99"/>
      <c r="I32" s="217"/>
    </row>
    <row r="33" spans="1:9" ht="24.95" customHeight="1" thickBot="1" x14ac:dyDescent="0.25">
      <c r="A33" s="102" t="s">
        <v>579</v>
      </c>
      <c r="B33" s="94" t="s">
        <v>206</v>
      </c>
      <c r="C33" s="97"/>
      <c r="D33" s="100"/>
      <c r="E33" s="100"/>
      <c r="F33" s="103"/>
      <c r="G33" s="97"/>
      <c r="H33" s="99"/>
      <c r="I33" s="217"/>
    </row>
    <row r="34" spans="1:9" ht="24.95" customHeight="1" thickBot="1" x14ac:dyDescent="0.25">
      <c r="A34" s="90" t="s">
        <v>580</v>
      </c>
      <c r="B34" s="91" t="s">
        <v>581</v>
      </c>
      <c r="C34" s="92">
        <f>C24</f>
        <v>25115751</v>
      </c>
      <c r="D34" s="92">
        <f t="shared" ref="D34:E34" si="5">D24</f>
        <v>827809</v>
      </c>
      <c r="E34" s="92">
        <f t="shared" si="5"/>
        <v>25943560</v>
      </c>
      <c r="F34" s="91" t="s">
        <v>582</v>
      </c>
      <c r="G34" s="92">
        <f>SUM(G24:G33)</f>
        <v>810178</v>
      </c>
      <c r="H34" s="92">
        <f t="shared" ref="H34:I34" si="6">SUM(H24:H33)</f>
        <v>128041</v>
      </c>
      <c r="I34" s="214">
        <f t="shared" si="6"/>
        <v>938219</v>
      </c>
    </row>
    <row r="35" spans="1:9" ht="24.95" customHeight="1" thickBot="1" x14ac:dyDescent="0.25">
      <c r="A35" s="90" t="s">
        <v>583</v>
      </c>
      <c r="B35" s="104" t="s">
        <v>584</v>
      </c>
      <c r="C35" s="105">
        <f>C23+C34</f>
        <v>57996281</v>
      </c>
      <c r="D35" s="105">
        <f t="shared" ref="D35:E35" si="7">D23+D34</f>
        <v>13143940</v>
      </c>
      <c r="E35" s="105">
        <f t="shared" si="7"/>
        <v>71140221</v>
      </c>
      <c r="F35" s="104" t="s">
        <v>585</v>
      </c>
      <c r="G35" s="105">
        <f>G23+G34</f>
        <v>48303450</v>
      </c>
      <c r="H35" s="105">
        <f t="shared" ref="H35:I35" si="8">H23+H34</f>
        <v>5584333</v>
      </c>
      <c r="I35" s="218">
        <f t="shared" si="8"/>
        <v>53887783</v>
      </c>
    </row>
    <row r="36" spans="1:9" ht="24.95" customHeight="1" thickBot="1" x14ac:dyDescent="0.25">
      <c r="A36" s="90" t="s">
        <v>586</v>
      </c>
      <c r="B36" s="104" t="s">
        <v>65</v>
      </c>
      <c r="C36" s="105">
        <f>IF(C23-G23&lt;0,G23-C23,"-")</f>
        <v>14612742</v>
      </c>
      <c r="D36" s="105" t="str">
        <f t="shared" ref="D36:E36" si="9">IF(D23-H23&lt;0,H23-D23,"-")</f>
        <v>-</v>
      </c>
      <c r="E36" s="105">
        <f t="shared" si="9"/>
        <v>7752903</v>
      </c>
      <c r="F36" s="104" t="s">
        <v>66</v>
      </c>
      <c r="G36" s="105" t="str">
        <f>IF(C23-G23&gt;0,C23-G23,"-")</f>
        <v>-</v>
      </c>
      <c r="H36" s="105">
        <f t="shared" ref="H36:I36" si="10">IF(D23-H23&gt;0,D23-H23,"-")</f>
        <v>6859839</v>
      </c>
      <c r="I36" s="218" t="str">
        <f t="shared" si="10"/>
        <v>-</v>
      </c>
    </row>
    <row r="37" spans="1:9" ht="24.95" customHeight="1" thickBot="1" x14ac:dyDescent="0.25">
      <c r="A37" s="90" t="s">
        <v>587</v>
      </c>
      <c r="B37" s="104" t="s">
        <v>588</v>
      </c>
      <c r="C37" s="105" t="str">
        <f>IF(C35-G35&lt;0,G35-C35,"-")</f>
        <v>-</v>
      </c>
      <c r="D37" s="105" t="str">
        <f t="shared" ref="D37:E37" si="11">IF(D35-H35&lt;0,H35-D35,"-")</f>
        <v>-</v>
      </c>
      <c r="E37" s="105" t="str">
        <f t="shared" si="11"/>
        <v>-</v>
      </c>
      <c r="F37" s="104" t="s">
        <v>589</v>
      </c>
      <c r="G37" s="105">
        <f>IF(C35-G35&gt;0,C35-G35,"-")</f>
        <v>9692831</v>
      </c>
      <c r="H37" s="105">
        <f t="shared" ref="H37:I37" si="12">IF(D35-H35&gt;0,D35-H35,"-")</f>
        <v>7559607</v>
      </c>
      <c r="I37" s="218">
        <f t="shared" si="12"/>
        <v>17252438</v>
      </c>
    </row>
  </sheetData>
  <mergeCells count="6">
    <mergeCell ref="A1:I1"/>
    <mergeCell ref="A8:A9"/>
    <mergeCell ref="F8:I8"/>
    <mergeCell ref="A3:I3"/>
    <mergeCell ref="A4:I4"/>
    <mergeCell ref="A5:I5"/>
  </mergeCells>
  <pageMargins left="0.7" right="0.7" top="0.75" bottom="0.75" header="0.3" footer="0.3"/>
  <pageSetup paperSize="9" scale="58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37"/>
  <sheetViews>
    <sheetView view="pageBreakPreview" zoomScale="60" zoomScaleNormal="100" zoomScalePageLayoutView="80" workbookViewId="0">
      <selection sqref="A1:I1"/>
    </sheetView>
  </sheetViews>
  <sheetFormatPr defaultRowHeight="12.75" x14ac:dyDescent="0.2"/>
  <cols>
    <col min="1" max="1" width="9.33203125" style="33"/>
    <col min="2" max="2" width="73" style="33" customWidth="1"/>
    <col min="3" max="3" width="19.5" style="33" customWidth="1"/>
    <col min="4" max="4" width="17.83203125" customWidth="1"/>
    <col min="5" max="5" width="17.5" customWidth="1"/>
    <col min="6" max="6" width="50.33203125" style="33" customWidth="1"/>
    <col min="7" max="7" width="16.5" style="33" customWidth="1"/>
    <col min="8" max="8" width="20.6640625" customWidth="1"/>
    <col min="9" max="9" width="17.33203125" customWidth="1"/>
    <col min="10" max="10" width="9.33203125" style="33"/>
    <col min="11" max="11" width="20.1640625" style="33" hidden="1" customWidth="1"/>
    <col min="12" max="16384" width="9.33203125" style="33"/>
  </cols>
  <sheetData>
    <row r="1" spans="1:11" ht="13.5" x14ac:dyDescent="0.25">
      <c r="A1" s="470" t="s">
        <v>875</v>
      </c>
      <c r="B1" s="470"/>
      <c r="C1" s="470"/>
      <c r="D1" s="470"/>
      <c r="E1" s="470"/>
      <c r="F1" s="470"/>
      <c r="G1" s="470"/>
      <c r="H1" s="470"/>
      <c r="I1" s="470"/>
    </row>
    <row r="2" spans="1:11" ht="15" x14ac:dyDescent="0.2">
      <c r="A2" s="51"/>
    </row>
    <row r="3" spans="1:11" ht="15.75" x14ac:dyDescent="0.25">
      <c r="A3" s="436"/>
      <c r="B3" s="436"/>
      <c r="C3" s="436"/>
      <c r="D3" s="436"/>
      <c r="E3" s="436"/>
      <c r="F3" s="436"/>
      <c r="G3" s="436"/>
      <c r="H3" s="436"/>
      <c r="I3" s="436"/>
    </row>
    <row r="4" spans="1:11" ht="15.75" customHeight="1" x14ac:dyDescent="0.25">
      <c r="A4" s="438" t="s">
        <v>344</v>
      </c>
      <c r="B4" s="438"/>
      <c r="C4" s="438"/>
      <c r="D4" s="438"/>
      <c r="E4" s="438"/>
      <c r="F4" s="438"/>
      <c r="G4" s="438"/>
      <c r="H4" s="438"/>
      <c r="I4" s="438"/>
    </row>
    <row r="5" spans="1:11" ht="15.75" customHeight="1" x14ac:dyDescent="0.25">
      <c r="A5" s="438" t="s">
        <v>342</v>
      </c>
      <c r="B5" s="438"/>
      <c r="C5" s="438"/>
      <c r="D5" s="438"/>
      <c r="E5" s="438"/>
      <c r="F5" s="438"/>
      <c r="G5" s="438"/>
      <c r="H5" s="438"/>
      <c r="I5" s="438"/>
      <c r="K5" s="224" t="s">
        <v>858</v>
      </c>
    </row>
    <row r="6" spans="1:11" ht="13.5" thickBot="1" x14ac:dyDescent="0.25">
      <c r="I6" s="62" t="s">
        <v>300</v>
      </c>
    </row>
    <row r="7" spans="1:11" ht="13.5" customHeight="1" thickBot="1" x14ac:dyDescent="0.25">
      <c r="A7" s="433" t="s">
        <v>30</v>
      </c>
      <c r="B7" s="278" t="s">
        <v>17</v>
      </c>
      <c r="C7" s="279"/>
      <c r="D7" s="280"/>
      <c r="E7" s="280"/>
      <c r="F7" s="430" t="s">
        <v>18</v>
      </c>
      <c r="G7" s="435"/>
      <c r="H7" s="435"/>
      <c r="I7" s="431"/>
    </row>
    <row r="8" spans="1:11" ht="36.75" thickBot="1" x14ac:dyDescent="0.25">
      <c r="A8" s="434"/>
      <c r="B8" s="281" t="s">
        <v>25</v>
      </c>
      <c r="C8" s="263" t="s">
        <v>815</v>
      </c>
      <c r="D8" s="262" t="s">
        <v>545</v>
      </c>
      <c r="E8" s="262" t="s">
        <v>816</v>
      </c>
      <c r="F8" s="281" t="s">
        <v>25</v>
      </c>
      <c r="G8" s="263" t="str">
        <f>C8</f>
        <v>2024. évi előirányzat</v>
      </c>
      <c r="H8" s="263" t="s">
        <v>545</v>
      </c>
      <c r="I8" s="282" t="str">
        <f>E8</f>
        <v>2024.12.31. Módosított előirányzat</v>
      </c>
    </row>
    <row r="9" spans="1:11" ht="13.5" thickBot="1" x14ac:dyDescent="0.25">
      <c r="A9" s="71" t="s">
        <v>211</v>
      </c>
      <c r="B9" s="72" t="s">
        <v>212</v>
      </c>
      <c r="C9" s="73" t="s">
        <v>213</v>
      </c>
      <c r="D9" s="74"/>
      <c r="E9" s="74"/>
      <c r="F9" s="72" t="s">
        <v>546</v>
      </c>
      <c r="G9" s="73" t="s">
        <v>547</v>
      </c>
      <c r="H9" s="73"/>
      <c r="I9" s="283"/>
    </row>
    <row r="10" spans="1:11" ht="24.95" customHeight="1" x14ac:dyDescent="0.2">
      <c r="A10" s="76" t="s">
        <v>3</v>
      </c>
      <c r="B10" s="77" t="s">
        <v>622</v>
      </c>
      <c r="C10" s="78"/>
      <c r="D10" s="78"/>
      <c r="E10" s="78"/>
      <c r="F10" s="79" t="s">
        <v>91</v>
      </c>
      <c r="G10" s="78">
        <f>'2.sz.mell.'!C117</f>
        <v>22018367</v>
      </c>
      <c r="H10" s="78">
        <f>I10-G10</f>
        <v>-5529721</v>
      </c>
      <c r="I10" s="211">
        <f>'2.sz.mell.'!D117</f>
        <v>16488646</v>
      </c>
    </row>
    <row r="11" spans="1:11" ht="24.95" customHeight="1" x14ac:dyDescent="0.2">
      <c r="A11" s="80" t="s">
        <v>4</v>
      </c>
      <c r="B11" s="77" t="s">
        <v>590</v>
      </c>
      <c r="C11" s="83"/>
      <c r="D11" s="81"/>
      <c r="E11" s="84"/>
      <c r="F11" s="77" t="s">
        <v>591</v>
      </c>
      <c r="G11" s="81"/>
      <c r="H11" s="78">
        <f t="shared" ref="H11:H12" si="0">I11-G11</f>
        <v>0</v>
      </c>
      <c r="I11" s="212"/>
    </row>
    <row r="12" spans="1:11" ht="24.95" customHeight="1" x14ac:dyDescent="0.2">
      <c r="A12" s="80" t="s">
        <v>5</v>
      </c>
      <c r="B12" s="77" t="s">
        <v>270</v>
      </c>
      <c r="C12" s="83">
        <f>'2.sz.mell.'!C52</f>
        <v>13000000</v>
      </c>
      <c r="D12" s="81">
        <f>E12-C12</f>
        <v>-13000000</v>
      </c>
      <c r="E12" s="84">
        <f>'2.sz.mell.'!E52</f>
        <v>0</v>
      </c>
      <c r="F12" s="77" t="s">
        <v>83</v>
      </c>
      <c r="G12" s="81">
        <f>'2.sz.mell.'!C119</f>
        <v>2540000</v>
      </c>
      <c r="H12" s="78">
        <f t="shared" si="0"/>
        <v>5951304</v>
      </c>
      <c r="I12" s="212">
        <f>'2.sz.mell.'!D119</f>
        <v>8491304</v>
      </c>
    </row>
    <row r="13" spans="1:11" ht="24.95" customHeight="1" x14ac:dyDescent="0.2">
      <c r="A13" s="80" t="s">
        <v>6</v>
      </c>
      <c r="B13" s="77" t="s">
        <v>592</v>
      </c>
      <c r="C13" s="83">
        <f>'2.sz.mell.'!C25</f>
        <v>1776212</v>
      </c>
      <c r="D13" s="81">
        <f>'2.sz.mell.'!D26-'2.sz.mell.'!C26</f>
        <v>5951300</v>
      </c>
      <c r="E13" s="84">
        <f>'2.sz.mell.'!E25</f>
        <v>7727512</v>
      </c>
      <c r="F13" s="77" t="s">
        <v>593</v>
      </c>
      <c r="G13" s="81"/>
      <c r="H13" s="81"/>
      <c r="I13" s="211">
        <v>0</v>
      </c>
    </row>
    <row r="14" spans="1:11" ht="24.95" customHeight="1" x14ac:dyDescent="0.2">
      <c r="A14" s="80" t="s">
        <v>7</v>
      </c>
      <c r="B14" s="77" t="s">
        <v>594</v>
      </c>
      <c r="C14" s="83"/>
      <c r="D14" s="81"/>
      <c r="E14" s="84"/>
      <c r="F14" s="77" t="s">
        <v>93</v>
      </c>
      <c r="G14" s="81">
        <f>'2.sz.mell.'!C121</f>
        <v>0</v>
      </c>
      <c r="H14" s="81">
        <f>'2.sz.mell.'!D121</f>
        <v>89324</v>
      </c>
      <c r="I14" s="212">
        <f>'2.sz.mell.'!E121</f>
        <v>89324</v>
      </c>
    </row>
    <row r="15" spans="1:11" ht="24.95" customHeight="1" x14ac:dyDescent="0.2">
      <c r="A15" s="80" t="s">
        <v>8</v>
      </c>
      <c r="B15" s="77" t="s">
        <v>271</v>
      </c>
      <c r="C15" s="83">
        <f>'2.sz.mell.'!C63</f>
        <v>89324</v>
      </c>
      <c r="D15" s="81">
        <f>E15-C15</f>
        <v>0</v>
      </c>
      <c r="E15" s="86">
        <f>'2.sz.mell.'!E63</f>
        <v>89324</v>
      </c>
      <c r="F15" s="106"/>
      <c r="G15" s="81"/>
      <c r="H15" s="81"/>
      <c r="I15" s="212"/>
    </row>
    <row r="16" spans="1:11" ht="24.95" customHeight="1" x14ac:dyDescent="0.2">
      <c r="A16" s="80" t="s">
        <v>9</v>
      </c>
      <c r="B16" s="85"/>
      <c r="C16" s="83"/>
      <c r="D16" s="81"/>
      <c r="E16" s="84"/>
      <c r="F16" s="106"/>
      <c r="G16" s="81"/>
      <c r="H16" s="81"/>
      <c r="I16" s="212"/>
    </row>
    <row r="17" spans="1:9" ht="24.95" customHeight="1" x14ac:dyDescent="0.2">
      <c r="A17" s="80" t="s">
        <v>10</v>
      </c>
      <c r="B17" s="85"/>
      <c r="C17" s="83"/>
      <c r="D17" s="81"/>
      <c r="E17" s="84"/>
      <c r="F17" s="107"/>
      <c r="G17" s="81"/>
      <c r="H17" s="81"/>
      <c r="I17" s="212"/>
    </row>
    <row r="18" spans="1:9" ht="24.95" customHeight="1" x14ac:dyDescent="0.2">
      <c r="A18" s="80" t="s">
        <v>11</v>
      </c>
      <c r="B18" s="108"/>
      <c r="C18" s="83"/>
      <c r="D18" s="81"/>
      <c r="E18" s="86"/>
      <c r="F18" s="107"/>
      <c r="G18" s="81"/>
      <c r="H18" s="81"/>
      <c r="I18" s="212"/>
    </row>
    <row r="19" spans="1:9" ht="24.95" customHeight="1" x14ac:dyDescent="0.2">
      <c r="A19" s="80" t="s">
        <v>12</v>
      </c>
      <c r="B19" s="85"/>
      <c r="C19" s="83"/>
      <c r="D19" s="81"/>
      <c r="E19" s="86"/>
      <c r="F19" s="106"/>
      <c r="G19" s="81"/>
      <c r="H19" s="81"/>
      <c r="I19" s="212"/>
    </row>
    <row r="20" spans="1:9" ht="24.95" customHeight="1" thickBot="1" x14ac:dyDescent="0.25">
      <c r="A20" s="102" t="s">
        <v>552</v>
      </c>
      <c r="B20" s="103"/>
      <c r="C20" s="109"/>
      <c r="D20" s="205"/>
      <c r="E20" s="284"/>
      <c r="F20" s="110" t="s">
        <v>15</v>
      </c>
      <c r="G20" s="111"/>
      <c r="H20" s="111"/>
      <c r="I20" s="285">
        <f>SUM(G20:H20)</f>
        <v>0</v>
      </c>
    </row>
    <row r="21" spans="1:9" ht="24.95" customHeight="1" thickBot="1" x14ac:dyDescent="0.25">
      <c r="A21" s="90" t="s">
        <v>553</v>
      </c>
      <c r="B21" s="91" t="s">
        <v>595</v>
      </c>
      <c r="C21" s="92">
        <f>SUM(C10:C15)</f>
        <v>14865536</v>
      </c>
      <c r="D21" s="92">
        <f t="shared" ref="D21:E21" si="1">SUM(D10:D15)</f>
        <v>-7048700</v>
      </c>
      <c r="E21" s="92">
        <f t="shared" si="1"/>
        <v>7816836</v>
      </c>
      <c r="F21" s="91" t="s">
        <v>596</v>
      </c>
      <c r="G21" s="92">
        <f>SUM(G10:G20)</f>
        <v>24558367</v>
      </c>
      <c r="H21" s="92">
        <f t="shared" ref="H21:I21" si="2">SUM(H10:H20)</f>
        <v>510907</v>
      </c>
      <c r="I21" s="214">
        <f t="shared" si="2"/>
        <v>25069274</v>
      </c>
    </row>
    <row r="22" spans="1:9" ht="24.95" customHeight="1" x14ac:dyDescent="0.2">
      <c r="A22" s="76" t="s">
        <v>554</v>
      </c>
      <c r="B22" s="112" t="s">
        <v>597</v>
      </c>
      <c r="C22" s="113">
        <f>SUM(C23:C27)</f>
        <v>0</v>
      </c>
      <c r="D22" s="113">
        <f t="shared" ref="D22:E22" si="3">SUM(D23:D27)</f>
        <v>0</v>
      </c>
      <c r="E22" s="113">
        <f t="shared" si="3"/>
        <v>0</v>
      </c>
      <c r="F22" s="96" t="s">
        <v>87</v>
      </c>
      <c r="G22" s="114"/>
      <c r="H22" s="114"/>
      <c r="I22" s="286"/>
    </row>
    <row r="23" spans="1:9" ht="24.95" customHeight="1" x14ac:dyDescent="0.2">
      <c r="A23" s="80" t="s">
        <v>557</v>
      </c>
      <c r="B23" s="115" t="s">
        <v>95</v>
      </c>
      <c r="C23" s="99">
        <v>0</v>
      </c>
      <c r="D23" s="101"/>
      <c r="E23" s="101">
        <f>SUM(C23:D23)</f>
        <v>0</v>
      </c>
      <c r="F23" s="96" t="s">
        <v>89</v>
      </c>
      <c r="G23" s="99"/>
      <c r="H23" s="99"/>
      <c r="I23" s="217"/>
    </row>
    <row r="24" spans="1:9" ht="24.95" customHeight="1" x14ac:dyDescent="0.2">
      <c r="A24" s="76" t="s">
        <v>559</v>
      </c>
      <c r="B24" s="115" t="s">
        <v>598</v>
      </c>
      <c r="C24" s="99"/>
      <c r="D24" s="101"/>
      <c r="E24" s="101"/>
      <c r="F24" s="96" t="s">
        <v>563</v>
      </c>
      <c r="G24" s="99"/>
      <c r="H24" s="99"/>
      <c r="I24" s="217"/>
    </row>
    <row r="25" spans="1:9" ht="24.95" customHeight="1" x14ac:dyDescent="0.2">
      <c r="A25" s="80" t="s">
        <v>561</v>
      </c>
      <c r="B25" s="115" t="s">
        <v>599</v>
      </c>
      <c r="C25" s="99"/>
      <c r="D25" s="101"/>
      <c r="E25" s="101"/>
      <c r="F25" s="96" t="s">
        <v>566</v>
      </c>
      <c r="G25" s="99"/>
      <c r="H25" s="99"/>
      <c r="I25" s="217"/>
    </row>
    <row r="26" spans="1:9" ht="24.95" customHeight="1" x14ac:dyDescent="0.2">
      <c r="A26" s="76" t="s">
        <v>564</v>
      </c>
      <c r="B26" s="115" t="s">
        <v>96</v>
      </c>
      <c r="C26" s="99"/>
      <c r="D26" s="100"/>
      <c r="E26" s="100"/>
      <c r="F26" s="94" t="s">
        <v>94</v>
      </c>
      <c r="G26" s="99"/>
      <c r="H26" s="99"/>
      <c r="I26" s="217"/>
    </row>
    <row r="27" spans="1:9" ht="24.95" customHeight="1" x14ac:dyDescent="0.2">
      <c r="A27" s="80" t="s">
        <v>567</v>
      </c>
      <c r="B27" s="116" t="s">
        <v>97</v>
      </c>
      <c r="C27" s="99"/>
      <c r="D27" s="101"/>
      <c r="E27" s="101"/>
      <c r="F27" s="96" t="s">
        <v>90</v>
      </c>
      <c r="G27" s="99"/>
      <c r="H27" s="99"/>
      <c r="I27" s="217"/>
    </row>
    <row r="28" spans="1:9" ht="24.95" customHeight="1" x14ac:dyDescent="0.2">
      <c r="A28" s="76" t="s">
        <v>568</v>
      </c>
      <c r="B28" s="117" t="s">
        <v>600</v>
      </c>
      <c r="C28" s="118">
        <v>0</v>
      </c>
      <c r="D28" s="119"/>
      <c r="E28" s="119"/>
      <c r="F28" s="120" t="s">
        <v>88</v>
      </c>
      <c r="G28" s="99"/>
      <c r="H28" s="99"/>
      <c r="I28" s="217"/>
    </row>
    <row r="29" spans="1:9" ht="24.95" customHeight="1" x14ac:dyDescent="0.2">
      <c r="A29" s="80" t="s">
        <v>571</v>
      </c>
      <c r="B29" s="116" t="s">
        <v>601</v>
      </c>
      <c r="C29" s="99"/>
      <c r="D29" s="121"/>
      <c r="E29" s="121"/>
      <c r="F29" s="120" t="s">
        <v>602</v>
      </c>
      <c r="G29" s="99"/>
      <c r="H29" s="99"/>
      <c r="I29" s="217"/>
    </row>
    <row r="30" spans="1:9" ht="24.95" customHeight="1" x14ac:dyDescent="0.2">
      <c r="A30" s="76" t="s">
        <v>573</v>
      </c>
      <c r="B30" s="116" t="s">
        <v>603</v>
      </c>
      <c r="C30" s="99"/>
      <c r="D30" s="121"/>
      <c r="E30" s="121"/>
      <c r="F30" s="122"/>
      <c r="G30" s="99"/>
      <c r="H30" s="99"/>
      <c r="I30" s="217"/>
    </row>
    <row r="31" spans="1:9" ht="24.95" customHeight="1" x14ac:dyDescent="0.2">
      <c r="A31" s="80" t="s">
        <v>576</v>
      </c>
      <c r="B31" s="115" t="s">
        <v>604</v>
      </c>
      <c r="C31" s="99"/>
      <c r="D31" s="121"/>
      <c r="E31" s="121"/>
      <c r="F31" s="123"/>
      <c r="G31" s="99"/>
      <c r="H31" s="99"/>
      <c r="I31" s="217"/>
    </row>
    <row r="32" spans="1:9" ht="24.95" customHeight="1" x14ac:dyDescent="0.2">
      <c r="A32" s="76" t="s">
        <v>579</v>
      </c>
      <c r="B32" s="124" t="s">
        <v>605</v>
      </c>
      <c r="C32" s="99"/>
      <c r="D32" s="101"/>
      <c r="E32" s="101"/>
      <c r="F32" s="85"/>
      <c r="G32" s="99"/>
      <c r="H32" s="99"/>
      <c r="I32" s="217"/>
    </row>
    <row r="33" spans="1:9" ht="24.95" customHeight="1" thickBot="1" x14ac:dyDescent="0.25">
      <c r="A33" s="80" t="s">
        <v>580</v>
      </c>
      <c r="B33" s="125" t="s">
        <v>98</v>
      </c>
      <c r="C33" s="99"/>
      <c r="D33" s="121"/>
      <c r="E33" s="121"/>
      <c r="F33" s="123"/>
      <c r="G33" s="99"/>
      <c r="H33" s="99"/>
      <c r="I33" s="217"/>
    </row>
    <row r="34" spans="1:9" ht="24.95" customHeight="1" thickBot="1" x14ac:dyDescent="0.25">
      <c r="A34" s="90" t="s">
        <v>583</v>
      </c>
      <c r="B34" s="91" t="s">
        <v>606</v>
      </c>
      <c r="C34" s="92">
        <f>C22+C28</f>
        <v>0</v>
      </c>
      <c r="D34" s="92">
        <f t="shared" ref="D34:E34" si="4">D22+D28</f>
        <v>0</v>
      </c>
      <c r="E34" s="92">
        <f t="shared" si="4"/>
        <v>0</v>
      </c>
      <c r="F34" s="91" t="s">
        <v>607</v>
      </c>
      <c r="G34" s="92">
        <f>SUM(G22:G30)</f>
        <v>0</v>
      </c>
      <c r="H34" s="92">
        <f t="shared" ref="H34:I34" si="5">SUM(H22:H30)</f>
        <v>0</v>
      </c>
      <c r="I34" s="214">
        <f t="shared" si="5"/>
        <v>0</v>
      </c>
    </row>
    <row r="35" spans="1:9" ht="24.95" customHeight="1" thickBot="1" x14ac:dyDescent="0.25">
      <c r="A35" s="90" t="s">
        <v>586</v>
      </c>
      <c r="B35" s="104" t="s">
        <v>608</v>
      </c>
      <c r="C35" s="105">
        <f>C21+C34</f>
        <v>14865536</v>
      </c>
      <c r="D35" s="105">
        <f t="shared" ref="D35:E35" si="6">D21+D34</f>
        <v>-7048700</v>
      </c>
      <c r="E35" s="105">
        <f t="shared" si="6"/>
        <v>7816836</v>
      </c>
      <c r="F35" s="104" t="s">
        <v>609</v>
      </c>
      <c r="G35" s="105">
        <f>G21+G34</f>
        <v>24558367</v>
      </c>
      <c r="H35" s="105">
        <f t="shared" ref="H35:I35" si="7">H21+H34</f>
        <v>510907</v>
      </c>
      <c r="I35" s="218">
        <f t="shared" si="7"/>
        <v>25069274</v>
      </c>
    </row>
    <row r="36" spans="1:9" ht="24.95" customHeight="1" thickBot="1" x14ac:dyDescent="0.25">
      <c r="A36" s="90" t="s">
        <v>587</v>
      </c>
      <c r="B36" s="104" t="s">
        <v>65</v>
      </c>
      <c r="C36" s="105">
        <f>IF(C21-G21&lt;0,G21-C21,"-")</f>
        <v>9692831</v>
      </c>
      <c r="D36" s="105">
        <f t="shared" ref="D36:E36" si="8">IF(D21-H21&lt;0,H21-D21,"-")</f>
        <v>7559607</v>
      </c>
      <c r="E36" s="105">
        <f t="shared" si="8"/>
        <v>17252438</v>
      </c>
      <c r="F36" s="104" t="s">
        <v>66</v>
      </c>
      <c r="G36" s="105" t="str">
        <f>IF(C21-G21&gt;0,C21-G21,"-")</f>
        <v>-</v>
      </c>
      <c r="H36" s="105" t="str">
        <f t="shared" ref="H36:I36" si="9">IF(D21-H21&gt;0,D21-H21,"-")</f>
        <v>-</v>
      </c>
      <c r="I36" s="218" t="str">
        <f t="shared" si="9"/>
        <v>-</v>
      </c>
    </row>
    <row r="37" spans="1:9" ht="24.95" customHeight="1" thickBot="1" x14ac:dyDescent="0.25">
      <c r="A37" s="90" t="s">
        <v>610</v>
      </c>
      <c r="B37" s="104" t="s">
        <v>588</v>
      </c>
      <c r="C37" s="105">
        <f>IF(C35-G35&lt;0,G35-C35,"-")</f>
        <v>9692831</v>
      </c>
      <c r="D37" s="105">
        <f t="shared" ref="D37:E37" si="10">IF(D35-H35&lt;0,H35-D35,"-")</f>
        <v>7559607</v>
      </c>
      <c r="E37" s="105">
        <f t="shared" si="10"/>
        <v>17252438</v>
      </c>
      <c r="F37" s="104" t="s">
        <v>589</v>
      </c>
      <c r="G37" s="105" t="str">
        <f>IF(C35-G35&gt;0,C35-G35,"-")</f>
        <v>-</v>
      </c>
      <c r="H37" s="105" t="str">
        <f t="shared" ref="H37:I37" si="11">IF(D35-H35&gt;0,D35-H35,"-")</f>
        <v>-</v>
      </c>
      <c r="I37" s="218" t="str">
        <f t="shared" si="11"/>
        <v>-</v>
      </c>
    </row>
  </sheetData>
  <mergeCells count="6">
    <mergeCell ref="A1:I1"/>
    <mergeCell ref="A7:A8"/>
    <mergeCell ref="F7:I7"/>
    <mergeCell ref="A3:I3"/>
    <mergeCell ref="A4:I4"/>
    <mergeCell ref="A5:I5"/>
  </mergeCells>
  <pageMargins left="0.7" right="0.7" top="0.75" bottom="0.75" header="0.3" footer="0.3"/>
  <pageSetup paperSize="9" scale="57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G12"/>
  <sheetViews>
    <sheetView view="pageBreakPreview" zoomScale="60" zoomScaleNormal="100" workbookViewId="0">
      <selection sqref="A1:E1"/>
    </sheetView>
  </sheetViews>
  <sheetFormatPr defaultRowHeight="12.75" x14ac:dyDescent="0.2"/>
  <cols>
    <col min="1" max="1" width="4.83203125" customWidth="1"/>
    <col min="2" max="2" width="66.5" customWidth="1"/>
    <col min="3" max="5" width="22.6640625" customWidth="1"/>
    <col min="7" max="7" width="11.83203125" hidden="1" customWidth="1"/>
  </cols>
  <sheetData>
    <row r="1" spans="1:7" x14ac:dyDescent="0.2">
      <c r="A1" s="471" t="s">
        <v>876</v>
      </c>
      <c r="B1" s="471"/>
      <c r="C1" s="471"/>
      <c r="D1" s="471"/>
      <c r="E1" s="471"/>
    </row>
    <row r="3" spans="1:7" x14ac:dyDescent="0.2">
      <c r="A3" s="415" t="s">
        <v>868</v>
      </c>
      <c r="B3" s="415"/>
      <c r="C3" s="415"/>
      <c r="D3" s="415"/>
      <c r="E3" s="415"/>
    </row>
    <row r="5" spans="1:7" ht="25.5" x14ac:dyDescent="0.2">
      <c r="A5" s="288"/>
      <c r="B5" s="288"/>
      <c r="C5" s="289" t="s">
        <v>100</v>
      </c>
      <c r="D5" s="289" t="s">
        <v>101</v>
      </c>
      <c r="E5" s="289" t="s">
        <v>348</v>
      </c>
      <c r="G5" s="225" t="s">
        <v>825</v>
      </c>
    </row>
    <row r="6" spans="1:7" s="37" customFormat="1" x14ac:dyDescent="0.2">
      <c r="A6" s="290" t="s">
        <v>3</v>
      </c>
      <c r="B6" s="36" t="s">
        <v>475</v>
      </c>
      <c r="C6" s="36"/>
      <c r="D6" s="36"/>
      <c r="E6" s="36"/>
    </row>
    <row r="7" spans="1:7" x14ac:dyDescent="0.2">
      <c r="A7" s="34"/>
      <c r="B7" s="292" t="s">
        <v>477</v>
      </c>
      <c r="C7" s="291">
        <v>1</v>
      </c>
      <c r="D7" s="291">
        <v>1</v>
      </c>
      <c r="E7" s="291">
        <v>1</v>
      </c>
    </row>
    <row r="8" spans="1:7" x14ac:dyDescent="0.2">
      <c r="A8" s="34"/>
      <c r="B8" s="292" t="s">
        <v>478</v>
      </c>
      <c r="C8" s="291">
        <v>1</v>
      </c>
      <c r="D8" s="291">
        <v>1</v>
      </c>
      <c r="E8" s="291">
        <v>1</v>
      </c>
    </row>
    <row r="9" spans="1:7" x14ac:dyDescent="0.2">
      <c r="A9" s="34"/>
      <c r="B9" s="292" t="s">
        <v>345</v>
      </c>
      <c r="C9" s="291">
        <v>3</v>
      </c>
      <c r="D9" s="291">
        <v>3</v>
      </c>
      <c r="E9" s="291">
        <v>3</v>
      </c>
    </row>
    <row r="10" spans="1:7" x14ac:dyDescent="0.2">
      <c r="A10" s="34"/>
      <c r="B10" s="292" t="s">
        <v>346</v>
      </c>
      <c r="C10" s="291">
        <v>1</v>
      </c>
      <c r="D10" s="291">
        <v>0</v>
      </c>
      <c r="E10" s="291">
        <v>1</v>
      </c>
    </row>
    <row r="11" spans="1:7" x14ac:dyDescent="0.2">
      <c r="A11" s="34"/>
      <c r="B11" s="292" t="s">
        <v>349</v>
      </c>
      <c r="C11" s="291">
        <v>0</v>
      </c>
      <c r="D11" s="291">
        <v>0</v>
      </c>
      <c r="E11" s="291">
        <v>0</v>
      </c>
    </row>
    <row r="12" spans="1:7" x14ac:dyDescent="0.2">
      <c r="A12" s="34"/>
      <c r="B12" s="292" t="s">
        <v>347</v>
      </c>
      <c r="C12" s="291">
        <v>2</v>
      </c>
      <c r="D12" s="291">
        <v>2</v>
      </c>
      <c r="E12" s="291">
        <v>2</v>
      </c>
    </row>
  </sheetData>
  <mergeCells count="2">
    <mergeCell ref="A3:E3"/>
    <mergeCell ref="A1:E1"/>
  </mergeCells>
  <pageMargins left="0.83333333333333337" right="0.25" top="0.75" bottom="0.75" header="0.3" footer="0.3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AO69"/>
  <sheetViews>
    <sheetView view="pageBreakPreview" topLeftCell="A40" zoomScale="60" zoomScaleNormal="100" workbookViewId="0">
      <selection sqref="A1:E1"/>
    </sheetView>
  </sheetViews>
  <sheetFormatPr defaultRowHeight="12.75" x14ac:dyDescent="0.2"/>
  <cols>
    <col min="1" max="1" width="6.1640625" customWidth="1"/>
    <col min="2" max="2" width="73.6640625" customWidth="1"/>
    <col min="3" max="5" width="18.1640625" customWidth="1"/>
    <col min="7" max="7" width="16.6640625" hidden="1" customWidth="1"/>
  </cols>
  <sheetData>
    <row r="1" spans="1:41" x14ac:dyDescent="0.2">
      <c r="A1" s="472" t="s">
        <v>877</v>
      </c>
      <c r="B1" s="472"/>
      <c r="C1" s="472"/>
      <c r="D1" s="472"/>
      <c r="E1" s="472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</row>
    <row r="3" spans="1:41" ht="15.75" x14ac:dyDescent="0.25">
      <c r="A3" s="439" t="s">
        <v>867</v>
      </c>
      <c r="B3" s="439"/>
      <c r="C3" s="439"/>
      <c r="D3" s="439"/>
      <c r="E3" s="439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</row>
    <row r="4" spans="1:41" ht="15.75" x14ac:dyDescent="0.25">
      <c r="A4" s="60"/>
      <c r="B4" s="60"/>
      <c r="C4" s="60"/>
      <c r="D4" s="60"/>
      <c r="E4" s="63" t="s">
        <v>480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</row>
    <row r="5" spans="1:41" ht="16.5" customHeight="1" x14ac:dyDescent="0.2">
      <c r="A5" s="440" t="s">
        <v>641</v>
      </c>
      <c r="B5" s="441"/>
      <c r="C5" s="441"/>
      <c r="D5" s="441"/>
      <c r="E5" s="441"/>
    </row>
    <row r="6" spans="1:41" ht="30" x14ac:dyDescent="0.2">
      <c r="A6" s="319" t="s">
        <v>623</v>
      </c>
      <c r="B6" s="319" t="s">
        <v>25</v>
      </c>
      <c r="C6" s="319" t="s">
        <v>350</v>
      </c>
      <c r="D6" s="319" t="s">
        <v>351</v>
      </c>
      <c r="E6" s="319" t="s">
        <v>352</v>
      </c>
      <c r="G6" s="236" t="s">
        <v>824</v>
      </c>
    </row>
    <row r="7" spans="1:41" ht="14.25" x14ac:dyDescent="0.2">
      <c r="A7" s="319">
        <v>1</v>
      </c>
      <c r="B7" s="319">
        <v>2</v>
      </c>
      <c r="C7" s="319">
        <v>3</v>
      </c>
      <c r="D7" s="319">
        <v>4</v>
      </c>
      <c r="E7" s="319">
        <v>5</v>
      </c>
    </row>
    <row r="8" spans="1:41" s="241" customFormat="1" ht="27.95" customHeight="1" x14ac:dyDescent="0.2">
      <c r="A8" s="320" t="s">
        <v>16</v>
      </c>
      <c r="B8" s="321" t="s">
        <v>485</v>
      </c>
      <c r="C8" s="322">
        <v>73127</v>
      </c>
      <c r="D8" s="322">
        <v>0</v>
      </c>
      <c r="E8" s="322">
        <v>0</v>
      </c>
    </row>
    <row r="9" spans="1:41" s="241" customFormat="1" ht="27.95" customHeight="1" x14ac:dyDescent="0.2">
      <c r="A9" s="320" t="s">
        <v>21</v>
      </c>
      <c r="B9" s="321" t="s">
        <v>739</v>
      </c>
      <c r="C9" s="322">
        <v>2481471</v>
      </c>
      <c r="D9" s="322">
        <v>0</v>
      </c>
      <c r="E9" s="322">
        <v>3735470</v>
      </c>
    </row>
    <row r="10" spans="1:41" s="241" customFormat="1" ht="27.95" customHeight="1" x14ac:dyDescent="0.2">
      <c r="A10" s="323" t="s">
        <v>23</v>
      </c>
      <c r="B10" s="324" t="s">
        <v>353</v>
      </c>
      <c r="C10" s="325">
        <v>2554598</v>
      </c>
      <c r="D10" s="325">
        <v>0</v>
      </c>
      <c r="E10" s="325">
        <v>3735470</v>
      </c>
    </row>
    <row r="11" spans="1:41" s="241" customFormat="1" ht="27.95" customHeight="1" x14ac:dyDescent="0.2">
      <c r="A11" s="320" t="s">
        <v>24</v>
      </c>
      <c r="B11" s="321" t="s">
        <v>486</v>
      </c>
      <c r="C11" s="322">
        <v>251302044</v>
      </c>
      <c r="D11" s="322">
        <v>0</v>
      </c>
      <c r="E11" s="322">
        <v>271611582</v>
      </c>
    </row>
    <row r="12" spans="1:41" s="241" customFormat="1" ht="27.95" customHeight="1" x14ac:dyDescent="0.2">
      <c r="A12" s="320" t="s">
        <v>377</v>
      </c>
      <c r="B12" s="321" t="s">
        <v>487</v>
      </c>
      <c r="C12" s="322">
        <v>19064506</v>
      </c>
      <c r="D12" s="322">
        <v>0</v>
      </c>
      <c r="E12" s="322">
        <v>13776953</v>
      </c>
    </row>
    <row r="13" spans="1:41" s="241" customFormat="1" ht="27.95" customHeight="1" x14ac:dyDescent="0.2">
      <c r="A13" s="320" t="s">
        <v>379</v>
      </c>
      <c r="B13" s="321" t="s">
        <v>740</v>
      </c>
      <c r="C13" s="322">
        <v>2736064</v>
      </c>
      <c r="D13" s="322">
        <v>0</v>
      </c>
      <c r="E13" s="322">
        <v>131550</v>
      </c>
    </row>
    <row r="14" spans="1:41" s="241" customFormat="1" ht="27.95" customHeight="1" x14ac:dyDescent="0.2">
      <c r="A14" s="320" t="s">
        <v>380</v>
      </c>
      <c r="B14" s="321" t="s">
        <v>537</v>
      </c>
      <c r="C14" s="322">
        <v>1534500</v>
      </c>
      <c r="D14" s="322">
        <v>0</v>
      </c>
      <c r="E14" s="322">
        <v>1534500</v>
      </c>
    </row>
    <row r="15" spans="1:41" s="241" customFormat="1" ht="27.95" customHeight="1" x14ac:dyDescent="0.2">
      <c r="A15" s="323" t="s">
        <v>381</v>
      </c>
      <c r="B15" s="324" t="s">
        <v>382</v>
      </c>
      <c r="C15" s="325">
        <v>274637114</v>
      </c>
      <c r="D15" s="325">
        <v>0</v>
      </c>
      <c r="E15" s="325">
        <v>287054585</v>
      </c>
    </row>
    <row r="16" spans="1:41" s="241" customFormat="1" ht="27.95" customHeight="1" x14ac:dyDescent="0.2">
      <c r="A16" s="323" t="s">
        <v>397</v>
      </c>
      <c r="B16" s="324" t="s">
        <v>355</v>
      </c>
      <c r="C16" s="325">
        <v>277191712</v>
      </c>
      <c r="D16" s="325">
        <v>0</v>
      </c>
      <c r="E16" s="325">
        <v>290790055</v>
      </c>
    </row>
    <row r="17" spans="1:5" s="241" customFormat="1" ht="27.95" customHeight="1" x14ac:dyDescent="0.2">
      <c r="A17" s="320" t="s">
        <v>701</v>
      </c>
      <c r="B17" s="321" t="s">
        <v>356</v>
      </c>
      <c r="C17" s="322">
        <v>229825</v>
      </c>
      <c r="D17" s="322">
        <v>0</v>
      </c>
      <c r="E17" s="322">
        <v>126355</v>
      </c>
    </row>
    <row r="18" spans="1:5" s="241" customFormat="1" ht="27.95" customHeight="1" x14ac:dyDescent="0.2">
      <c r="A18" s="323" t="s">
        <v>702</v>
      </c>
      <c r="B18" s="324" t="s">
        <v>357</v>
      </c>
      <c r="C18" s="325">
        <v>229825</v>
      </c>
      <c r="D18" s="325">
        <v>0</v>
      </c>
      <c r="E18" s="325">
        <v>126355</v>
      </c>
    </row>
    <row r="19" spans="1:5" s="241" customFormat="1" ht="27.95" customHeight="1" x14ac:dyDescent="0.2">
      <c r="A19" s="320" t="s">
        <v>359</v>
      </c>
      <c r="B19" s="321" t="s">
        <v>358</v>
      </c>
      <c r="C19" s="322">
        <v>25085760</v>
      </c>
      <c r="D19" s="322">
        <v>0</v>
      </c>
      <c r="E19" s="322">
        <v>23699142</v>
      </c>
    </row>
    <row r="20" spans="1:5" s="241" customFormat="1" ht="27.95" customHeight="1" x14ac:dyDescent="0.2">
      <c r="A20" s="323" t="s">
        <v>703</v>
      </c>
      <c r="B20" s="324" t="s">
        <v>360</v>
      </c>
      <c r="C20" s="325">
        <v>25085760</v>
      </c>
      <c r="D20" s="325">
        <v>0</v>
      </c>
      <c r="E20" s="325">
        <v>23699142</v>
      </c>
    </row>
    <row r="21" spans="1:5" s="241" customFormat="1" ht="27.95" customHeight="1" x14ac:dyDescent="0.2">
      <c r="A21" s="323" t="s">
        <v>704</v>
      </c>
      <c r="B21" s="324" t="s">
        <v>361</v>
      </c>
      <c r="C21" s="325">
        <v>25315585</v>
      </c>
      <c r="D21" s="325">
        <v>0</v>
      </c>
      <c r="E21" s="325">
        <v>23825497</v>
      </c>
    </row>
    <row r="22" spans="1:5" s="241" customFormat="1" ht="27.95" customHeight="1" x14ac:dyDescent="0.2">
      <c r="A22" s="320" t="s">
        <v>705</v>
      </c>
      <c r="B22" s="321" t="s">
        <v>405</v>
      </c>
      <c r="C22" s="322">
        <v>4693717</v>
      </c>
      <c r="D22" s="322">
        <v>0</v>
      </c>
      <c r="E22" s="322">
        <v>1651573</v>
      </c>
    </row>
    <row r="23" spans="1:5" s="241" customFormat="1" ht="27.95" customHeight="1" x14ac:dyDescent="0.2">
      <c r="A23" s="320" t="s">
        <v>706</v>
      </c>
      <c r="B23" s="321" t="s">
        <v>406</v>
      </c>
      <c r="C23" s="322">
        <v>196874</v>
      </c>
      <c r="D23" s="322">
        <v>0</v>
      </c>
      <c r="E23" s="322">
        <v>0</v>
      </c>
    </row>
    <row r="24" spans="1:5" s="241" customFormat="1" ht="27.95" customHeight="1" x14ac:dyDescent="0.2">
      <c r="A24" s="320" t="s">
        <v>409</v>
      </c>
      <c r="B24" s="321" t="s">
        <v>407</v>
      </c>
      <c r="C24" s="322">
        <v>4237457</v>
      </c>
      <c r="D24" s="322">
        <v>0</v>
      </c>
      <c r="E24" s="322">
        <v>1038975</v>
      </c>
    </row>
    <row r="25" spans="1:5" s="241" customFormat="1" ht="27.95" customHeight="1" x14ac:dyDescent="0.2">
      <c r="A25" s="320" t="s">
        <v>410</v>
      </c>
      <c r="B25" s="321" t="s">
        <v>408</v>
      </c>
      <c r="C25" s="322">
        <v>259386</v>
      </c>
      <c r="D25" s="322">
        <v>0</v>
      </c>
      <c r="E25" s="322">
        <v>612598</v>
      </c>
    </row>
    <row r="26" spans="1:5" s="241" customFormat="1" ht="27.95" customHeight="1" x14ac:dyDescent="0.2">
      <c r="A26" s="320" t="s">
        <v>741</v>
      </c>
      <c r="B26" s="321" t="s">
        <v>742</v>
      </c>
      <c r="C26" s="322">
        <v>108940</v>
      </c>
      <c r="D26" s="322">
        <v>0</v>
      </c>
      <c r="E26" s="322">
        <v>0</v>
      </c>
    </row>
    <row r="27" spans="1:5" s="241" customFormat="1" ht="27.95" customHeight="1" x14ac:dyDescent="0.2">
      <c r="A27" s="320" t="s">
        <v>743</v>
      </c>
      <c r="B27" s="321" t="s">
        <v>744</v>
      </c>
      <c r="C27" s="322">
        <v>108940</v>
      </c>
      <c r="D27" s="322">
        <v>0</v>
      </c>
      <c r="E27" s="322">
        <v>0</v>
      </c>
    </row>
    <row r="28" spans="1:5" s="241" customFormat="1" ht="27.95" customHeight="1" x14ac:dyDescent="0.2">
      <c r="A28" s="320" t="s">
        <v>707</v>
      </c>
      <c r="B28" s="321" t="s">
        <v>538</v>
      </c>
      <c r="C28" s="322">
        <v>89324</v>
      </c>
      <c r="D28" s="322">
        <v>0</v>
      </c>
      <c r="E28" s="322">
        <v>0</v>
      </c>
    </row>
    <row r="29" spans="1:5" s="241" customFormat="1" ht="27.95" customHeight="1" x14ac:dyDescent="0.2">
      <c r="A29" s="323" t="s">
        <v>708</v>
      </c>
      <c r="B29" s="324" t="s">
        <v>411</v>
      </c>
      <c r="C29" s="325">
        <v>4891981</v>
      </c>
      <c r="D29" s="325">
        <v>0</v>
      </c>
      <c r="E29" s="325">
        <v>1651573</v>
      </c>
    </row>
    <row r="30" spans="1:5" s="241" customFormat="1" ht="27.95" customHeight="1" x14ac:dyDescent="0.2">
      <c r="A30" s="320" t="s">
        <v>709</v>
      </c>
      <c r="B30" s="321" t="s">
        <v>539</v>
      </c>
      <c r="C30" s="322">
        <v>0</v>
      </c>
      <c r="D30" s="322">
        <v>0</v>
      </c>
      <c r="E30" s="322">
        <v>5574931</v>
      </c>
    </row>
    <row r="31" spans="1:5" s="241" customFormat="1" ht="27.95" customHeight="1" x14ac:dyDescent="0.2">
      <c r="A31" s="320" t="s">
        <v>710</v>
      </c>
      <c r="B31" s="321" t="s">
        <v>540</v>
      </c>
      <c r="C31" s="322">
        <v>0</v>
      </c>
      <c r="D31" s="322">
        <v>0</v>
      </c>
      <c r="E31" s="322">
        <v>5574931</v>
      </c>
    </row>
    <row r="32" spans="1:5" s="241" customFormat="1" ht="27.95" customHeight="1" x14ac:dyDescent="0.2">
      <c r="A32" s="323" t="s">
        <v>711</v>
      </c>
      <c r="B32" s="324" t="s">
        <v>412</v>
      </c>
      <c r="C32" s="325">
        <v>0</v>
      </c>
      <c r="D32" s="325">
        <v>0</v>
      </c>
      <c r="E32" s="325">
        <v>5574931</v>
      </c>
    </row>
    <row r="33" spans="1:5" s="241" customFormat="1" ht="27.95" customHeight="1" x14ac:dyDescent="0.2">
      <c r="A33" s="320" t="s">
        <v>413</v>
      </c>
      <c r="B33" s="321" t="s">
        <v>642</v>
      </c>
      <c r="C33" s="322">
        <v>973249</v>
      </c>
      <c r="D33" s="322">
        <v>0</v>
      </c>
      <c r="E33" s="322">
        <v>4744088</v>
      </c>
    </row>
    <row r="34" spans="1:5" s="241" customFormat="1" ht="27.95" customHeight="1" x14ac:dyDescent="0.2">
      <c r="A34" s="320" t="s">
        <v>818</v>
      </c>
      <c r="B34" s="321" t="s">
        <v>819</v>
      </c>
      <c r="C34" s="322">
        <v>0</v>
      </c>
      <c r="D34" s="322">
        <v>0</v>
      </c>
      <c r="E34" s="322">
        <v>3748852</v>
      </c>
    </row>
    <row r="35" spans="1:5" s="241" customFormat="1" ht="27.95" customHeight="1" x14ac:dyDescent="0.2">
      <c r="A35" s="320" t="s">
        <v>712</v>
      </c>
      <c r="B35" s="321" t="s">
        <v>643</v>
      </c>
      <c r="C35" s="322">
        <v>973249</v>
      </c>
      <c r="D35" s="322">
        <v>0</v>
      </c>
      <c r="E35" s="322">
        <v>995236</v>
      </c>
    </row>
    <row r="36" spans="1:5" s="241" customFormat="1" ht="27.95" customHeight="1" x14ac:dyDescent="0.2">
      <c r="A36" s="320" t="s">
        <v>713</v>
      </c>
      <c r="B36" s="321" t="s">
        <v>414</v>
      </c>
      <c r="C36" s="322">
        <v>50000</v>
      </c>
      <c r="D36" s="322">
        <v>0</v>
      </c>
      <c r="E36" s="322">
        <v>50000</v>
      </c>
    </row>
    <row r="37" spans="1:5" s="241" customFormat="1" ht="27.95" customHeight="1" x14ac:dyDescent="0.2">
      <c r="A37" s="320" t="s">
        <v>415</v>
      </c>
      <c r="B37" s="321" t="s">
        <v>488</v>
      </c>
      <c r="C37" s="322">
        <v>4812910</v>
      </c>
      <c r="D37" s="322">
        <v>0</v>
      </c>
      <c r="E37" s="322">
        <v>0</v>
      </c>
    </row>
    <row r="38" spans="1:5" s="241" customFormat="1" ht="27.95" customHeight="1" x14ac:dyDescent="0.2">
      <c r="A38" s="323" t="s">
        <v>714</v>
      </c>
      <c r="B38" s="324" t="s">
        <v>416</v>
      </c>
      <c r="C38" s="325">
        <v>5836159</v>
      </c>
      <c r="D38" s="325">
        <v>0</v>
      </c>
      <c r="E38" s="325">
        <v>4794088</v>
      </c>
    </row>
    <row r="39" spans="1:5" s="241" customFormat="1" ht="27.95" customHeight="1" x14ac:dyDescent="0.2">
      <c r="A39" s="323" t="s">
        <v>418</v>
      </c>
      <c r="B39" s="324" t="s">
        <v>417</v>
      </c>
      <c r="C39" s="325">
        <v>10728140</v>
      </c>
      <c r="D39" s="325">
        <v>0</v>
      </c>
      <c r="E39" s="325">
        <v>12020592</v>
      </c>
    </row>
    <row r="40" spans="1:5" s="241" customFormat="1" ht="27.95" customHeight="1" x14ac:dyDescent="0.2">
      <c r="A40" s="320" t="s">
        <v>745</v>
      </c>
      <c r="B40" s="321" t="s">
        <v>746</v>
      </c>
      <c r="C40" s="322">
        <v>256665</v>
      </c>
      <c r="D40" s="322">
        <v>0</v>
      </c>
      <c r="E40" s="322">
        <v>0</v>
      </c>
    </row>
    <row r="41" spans="1:5" s="241" customFormat="1" ht="27.95" customHeight="1" x14ac:dyDescent="0.2">
      <c r="A41" s="320" t="s">
        <v>820</v>
      </c>
      <c r="B41" s="321" t="s">
        <v>821</v>
      </c>
      <c r="C41" s="322">
        <v>0</v>
      </c>
      <c r="D41" s="322">
        <v>0</v>
      </c>
      <c r="E41" s="322">
        <v>1012190</v>
      </c>
    </row>
    <row r="42" spans="1:5" s="241" customFormat="1" ht="27.95" customHeight="1" x14ac:dyDescent="0.2">
      <c r="A42" s="323" t="s">
        <v>715</v>
      </c>
      <c r="B42" s="324" t="s">
        <v>644</v>
      </c>
      <c r="C42" s="325">
        <v>256665</v>
      </c>
      <c r="D42" s="325">
        <v>0</v>
      </c>
      <c r="E42" s="325">
        <v>1012190</v>
      </c>
    </row>
    <row r="43" spans="1:5" s="241" customFormat="1" ht="27.95" customHeight="1" x14ac:dyDescent="0.2">
      <c r="A43" s="320" t="s">
        <v>747</v>
      </c>
      <c r="B43" s="321" t="s">
        <v>748</v>
      </c>
      <c r="C43" s="322">
        <v>-261</v>
      </c>
      <c r="D43" s="322">
        <v>0</v>
      </c>
      <c r="E43" s="322">
        <v>0</v>
      </c>
    </row>
    <row r="44" spans="1:5" s="241" customFormat="1" ht="27.95" customHeight="1" x14ac:dyDescent="0.2">
      <c r="A44" s="323" t="s">
        <v>749</v>
      </c>
      <c r="B44" s="324" t="s">
        <v>750</v>
      </c>
      <c r="C44" s="325">
        <v>-261</v>
      </c>
      <c r="D44" s="325">
        <v>0</v>
      </c>
      <c r="E44" s="325">
        <v>0</v>
      </c>
    </row>
    <row r="45" spans="1:5" s="241" customFormat="1" ht="27.95" customHeight="1" x14ac:dyDescent="0.2">
      <c r="A45" s="323" t="s">
        <v>716</v>
      </c>
      <c r="B45" s="324" t="s">
        <v>645</v>
      </c>
      <c r="C45" s="325">
        <v>256404</v>
      </c>
      <c r="D45" s="325">
        <v>0</v>
      </c>
      <c r="E45" s="325">
        <v>1012190</v>
      </c>
    </row>
    <row r="46" spans="1:5" s="241" customFormat="1" ht="27.95" customHeight="1" x14ac:dyDescent="0.2">
      <c r="A46" s="320" t="s">
        <v>691</v>
      </c>
      <c r="B46" s="321" t="s">
        <v>624</v>
      </c>
      <c r="C46" s="322">
        <v>0</v>
      </c>
      <c r="D46" s="322">
        <v>0</v>
      </c>
      <c r="E46" s="322">
        <v>11356</v>
      </c>
    </row>
    <row r="47" spans="1:5" s="241" customFormat="1" ht="27.95" customHeight="1" x14ac:dyDescent="0.2">
      <c r="A47" s="323" t="s">
        <v>692</v>
      </c>
      <c r="B47" s="324" t="s">
        <v>625</v>
      </c>
      <c r="C47" s="325">
        <v>0</v>
      </c>
      <c r="D47" s="325">
        <v>0</v>
      </c>
      <c r="E47" s="325">
        <v>11356</v>
      </c>
    </row>
    <row r="48" spans="1:5" s="241" customFormat="1" ht="27.95" customHeight="1" x14ac:dyDescent="0.2">
      <c r="A48" s="323" t="s">
        <v>420</v>
      </c>
      <c r="B48" s="324" t="s">
        <v>362</v>
      </c>
      <c r="C48" s="325">
        <v>313491841</v>
      </c>
      <c r="D48" s="325">
        <v>0</v>
      </c>
      <c r="E48" s="325">
        <v>327659690</v>
      </c>
    </row>
    <row r="49" spans="1:5" s="241" customFormat="1" ht="27.95" customHeight="1" x14ac:dyDescent="0.2">
      <c r="A49" s="320" t="s">
        <v>422</v>
      </c>
      <c r="B49" s="321" t="s">
        <v>419</v>
      </c>
      <c r="C49" s="322">
        <v>209065925</v>
      </c>
      <c r="D49" s="322">
        <v>0</v>
      </c>
      <c r="E49" s="322">
        <v>209065925</v>
      </c>
    </row>
    <row r="50" spans="1:5" s="241" customFormat="1" ht="27.95" customHeight="1" x14ac:dyDescent="0.2">
      <c r="A50" s="320" t="s">
        <v>423</v>
      </c>
      <c r="B50" s="321" t="s">
        <v>421</v>
      </c>
      <c r="C50" s="322">
        <v>41110630</v>
      </c>
      <c r="D50" s="322">
        <v>0</v>
      </c>
      <c r="E50" s="322">
        <v>59611620</v>
      </c>
    </row>
    <row r="51" spans="1:5" s="241" customFormat="1" ht="27.95" customHeight="1" x14ac:dyDescent="0.2">
      <c r="A51" s="320" t="s">
        <v>363</v>
      </c>
      <c r="B51" s="321" t="s">
        <v>611</v>
      </c>
      <c r="C51" s="322">
        <v>6172426</v>
      </c>
      <c r="D51" s="322">
        <v>0</v>
      </c>
      <c r="E51" s="322">
        <v>6172426</v>
      </c>
    </row>
    <row r="52" spans="1:5" s="241" customFormat="1" ht="27.95" customHeight="1" x14ac:dyDescent="0.2">
      <c r="A52" s="320" t="s">
        <v>364</v>
      </c>
      <c r="B52" s="321" t="s">
        <v>366</v>
      </c>
      <c r="C52" s="322">
        <v>-96189415</v>
      </c>
      <c r="D52" s="322">
        <v>0</v>
      </c>
      <c r="E52" s="322">
        <v>-109291771</v>
      </c>
    </row>
    <row r="53" spans="1:5" s="241" customFormat="1" ht="27.95" customHeight="1" x14ac:dyDescent="0.2">
      <c r="A53" s="320" t="s">
        <v>365</v>
      </c>
      <c r="B53" s="321" t="s">
        <v>541</v>
      </c>
      <c r="C53" s="322">
        <v>1534500</v>
      </c>
      <c r="D53" s="322">
        <v>0</v>
      </c>
      <c r="E53" s="322">
        <v>1534500</v>
      </c>
    </row>
    <row r="54" spans="1:5" s="241" customFormat="1" ht="27.95" customHeight="1" x14ac:dyDescent="0.2">
      <c r="A54" s="320" t="s">
        <v>424</v>
      </c>
      <c r="B54" s="321" t="s">
        <v>368</v>
      </c>
      <c r="C54" s="322">
        <v>-13102356</v>
      </c>
      <c r="D54" s="322">
        <v>0</v>
      </c>
      <c r="E54" s="322">
        <v>7513800</v>
      </c>
    </row>
    <row r="55" spans="1:5" s="241" customFormat="1" ht="27.95" customHeight="1" x14ac:dyDescent="0.2">
      <c r="A55" s="323" t="s">
        <v>367</v>
      </c>
      <c r="B55" s="324" t="s">
        <v>369</v>
      </c>
      <c r="C55" s="325">
        <v>148591710</v>
      </c>
      <c r="D55" s="325">
        <v>0</v>
      </c>
      <c r="E55" s="325">
        <v>174606500</v>
      </c>
    </row>
    <row r="56" spans="1:5" s="241" customFormat="1" ht="27.95" customHeight="1" x14ac:dyDescent="0.2">
      <c r="A56" s="320" t="s">
        <v>693</v>
      </c>
      <c r="B56" s="321" t="s">
        <v>370</v>
      </c>
      <c r="C56" s="322">
        <v>44203</v>
      </c>
      <c r="D56" s="322">
        <v>0</v>
      </c>
      <c r="E56" s="322">
        <v>184406</v>
      </c>
    </row>
    <row r="57" spans="1:5" s="241" customFormat="1" ht="27.95" customHeight="1" x14ac:dyDescent="0.2">
      <c r="A57" s="320" t="s">
        <v>822</v>
      </c>
      <c r="B57" s="321" t="s">
        <v>823</v>
      </c>
      <c r="C57" s="322">
        <v>0</v>
      </c>
      <c r="D57" s="322">
        <v>0</v>
      </c>
      <c r="E57" s="322">
        <v>57388</v>
      </c>
    </row>
    <row r="58" spans="1:5" s="241" customFormat="1" ht="27.95" customHeight="1" x14ac:dyDescent="0.2">
      <c r="A58" s="323" t="s">
        <v>694</v>
      </c>
      <c r="B58" s="324" t="s">
        <v>371</v>
      </c>
      <c r="C58" s="325">
        <v>44203</v>
      </c>
      <c r="D58" s="325">
        <v>0</v>
      </c>
      <c r="E58" s="325">
        <v>241794</v>
      </c>
    </row>
    <row r="59" spans="1:5" s="241" customFormat="1" ht="27.95" customHeight="1" x14ac:dyDescent="0.2">
      <c r="A59" s="320" t="s">
        <v>695</v>
      </c>
      <c r="B59" s="321" t="s">
        <v>612</v>
      </c>
      <c r="C59" s="322">
        <v>5684569</v>
      </c>
      <c r="D59" s="322">
        <v>0</v>
      </c>
      <c r="E59" s="322">
        <v>4795569</v>
      </c>
    </row>
    <row r="60" spans="1:5" s="241" customFormat="1" ht="27.95" customHeight="1" x14ac:dyDescent="0.2">
      <c r="A60" s="320" t="s">
        <v>696</v>
      </c>
      <c r="B60" s="321" t="s">
        <v>425</v>
      </c>
      <c r="C60" s="322">
        <v>846335</v>
      </c>
      <c r="D60" s="322">
        <v>0</v>
      </c>
      <c r="E60" s="322">
        <v>699768</v>
      </c>
    </row>
    <row r="61" spans="1:5" s="241" customFormat="1" ht="27.95" customHeight="1" x14ac:dyDescent="0.2">
      <c r="A61" s="320" t="s">
        <v>697</v>
      </c>
      <c r="B61" s="321" t="s">
        <v>426</v>
      </c>
      <c r="C61" s="322">
        <v>846335</v>
      </c>
      <c r="D61" s="322">
        <v>0</v>
      </c>
      <c r="E61" s="322">
        <v>699768</v>
      </c>
    </row>
    <row r="62" spans="1:5" s="241" customFormat="1" ht="27.95" customHeight="1" x14ac:dyDescent="0.2">
      <c r="A62" s="323" t="s">
        <v>698</v>
      </c>
      <c r="B62" s="324" t="s">
        <v>428</v>
      </c>
      <c r="C62" s="325">
        <v>6530904</v>
      </c>
      <c r="D62" s="325">
        <v>0</v>
      </c>
      <c r="E62" s="325">
        <v>5495337</v>
      </c>
    </row>
    <row r="63" spans="1:5" s="241" customFormat="1" ht="27.95" customHeight="1" x14ac:dyDescent="0.2">
      <c r="A63" s="320" t="s">
        <v>427</v>
      </c>
      <c r="B63" s="321" t="s">
        <v>429</v>
      </c>
      <c r="C63" s="322">
        <v>1186926</v>
      </c>
      <c r="D63" s="322">
        <v>0</v>
      </c>
      <c r="E63" s="322">
        <v>1557952</v>
      </c>
    </row>
    <row r="64" spans="1:5" s="241" customFormat="1" ht="27.95" customHeight="1" x14ac:dyDescent="0.2">
      <c r="A64" s="323" t="s">
        <v>699</v>
      </c>
      <c r="B64" s="324" t="s">
        <v>431</v>
      </c>
      <c r="C64" s="325">
        <v>1186926</v>
      </c>
      <c r="D64" s="325">
        <v>0</v>
      </c>
      <c r="E64" s="325">
        <v>1557952</v>
      </c>
    </row>
    <row r="65" spans="1:5" s="241" customFormat="1" ht="27.95" customHeight="1" x14ac:dyDescent="0.2">
      <c r="A65" s="323" t="s">
        <v>430</v>
      </c>
      <c r="B65" s="324" t="s">
        <v>372</v>
      </c>
      <c r="C65" s="325">
        <v>7762033</v>
      </c>
      <c r="D65" s="325">
        <v>0</v>
      </c>
      <c r="E65" s="325">
        <v>7295083</v>
      </c>
    </row>
    <row r="66" spans="1:5" s="241" customFormat="1" ht="27.95" customHeight="1" x14ac:dyDescent="0.2">
      <c r="A66" s="320" t="s">
        <v>700</v>
      </c>
      <c r="B66" s="321" t="s">
        <v>374</v>
      </c>
      <c r="C66" s="322">
        <v>2638875</v>
      </c>
      <c r="D66" s="322">
        <v>0</v>
      </c>
      <c r="E66" s="322">
        <v>3267442</v>
      </c>
    </row>
    <row r="67" spans="1:5" s="241" customFormat="1" ht="27.95" customHeight="1" x14ac:dyDescent="0.2">
      <c r="A67" s="320" t="s">
        <v>432</v>
      </c>
      <c r="B67" s="321" t="s">
        <v>434</v>
      </c>
      <c r="C67" s="322">
        <v>154499223</v>
      </c>
      <c r="D67" s="322">
        <v>0</v>
      </c>
      <c r="E67" s="322">
        <v>142490665</v>
      </c>
    </row>
    <row r="68" spans="1:5" s="241" customFormat="1" ht="27.95" customHeight="1" x14ac:dyDescent="0.2">
      <c r="A68" s="323" t="s">
        <v>373</v>
      </c>
      <c r="B68" s="324" t="s">
        <v>375</v>
      </c>
      <c r="C68" s="325">
        <v>157138098</v>
      </c>
      <c r="D68" s="325">
        <v>0</v>
      </c>
      <c r="E68" s="325">
        <v>145758107</v>
      </c>
    </row>
    <row r="69" spans="1:5" s="241" customFormat="1" ht="27.95" customHeight="1" x14ac:dyDescent="0.2">
      <c r="A69" s="323" t="s">
        <v>433</v>
      </c>
      <c r="B69" s="324" t="s">
        <v>376</v>
      </c>
      <c r="C69" s="325">
        <v>313491841</v>
      </c>
      <c r="D69" s="325">
        <v>0</v>
      </c>
      <c r="E69" s="325">
        <v>327659690</v>
      </c>
    </row>
  </sheetData>
  <mergeCells count="3">
    <mergeCell ref="A3:E3"/>
    <mergeCell ref="A5:E5"/>
    <mergeCell ref="A1:E1"/>
  </mergeCells>
  <pageMargins left="0.7" right="0.7" top="0.75" bottom="0.75" header="0.3" footer="0.3"/>
  <pageSetup paperSize="9" scale="72" fitToHeight="0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O37"/>
  <sheetViews>
    <sheetView view="pageBreakPreview" topLeftCell="A19" zoomScale="60" zoomScaleNormal="100" zoomScalePageLayoutView="90" workbookViewId="0">
      <selection sqref="A1:N1"/>
    </sheetView>
  </sheetViews>
  <sheetFormatPr defaultColWidth="13.5" defaultRowHeight="12.75" x14ac:dyDescent="0.2"/>
  <cols>
    <col min="1" max="1" width="11.1640625" customWidth="1"/>
    <col min="2" max="2" width="87" style="33" customWidth="1"/>
    <col min="3" max="14" width="13.83203125" customWidth="1"/>
    <col min="16" max="16" width="18.83203125" hidden="1" customWidth="1"/>
    <col min="257" max="257" width="11.1640625" customWidth="1"/>
    <col min="258" max="258" width="52.33203125" customWidth="1"/>
    <col min="259" max="270" width="13.83203125" customWidth="1"/>
    <col min="513" max="513" width="11.1640625" customWidth="1"/>
    <col min="514" max="514" width="52.33203125" customWidth="1"/>
    <col min="515" max="526" width="13.83203125" customWidth="1"/>
    <col min="769" max="769" width="11.1640625" customWidth="1"/>
    <col min="770" max="770" width="52.33203125" customWidth="1"/>
    <col min="771" max="782" width="13.83203125" customWidth="1"/>
    <col min="1025" max="1025" width="11.1640625" customWidth="1"/>
    <col min="1026" max="1026" width="52.33203125" customWidth="1"/>
    <col min="1027" max="1038" width="13.83203125" customWidth="1"/>
    <col min="1281" max="1281" width="11.1640625" customWidth="1"/>
    <col min="1282" max="1282" width="52.33203125" customWidth="1"/>
    <col min="1283" max="1294" width="13.83203125" customWidth="1"/>
    <col min="1537" max="1537" width="11.1640625" customWidth="1"/>
    <col min="1538" max="1538" width="52.33203125" customWidth="1"/>
    <col min="1539" max="1550" width="13.83203125" customWidth="1"/>
    <col min="1793" max="1793" width="11.1640625" customWidth="1"/>
    <col min="1794" max="1794" width="52.33203125" customWidth="1"/>
    <col min="1795" max="1806" width="13.83203125" customWidth="1"/>
    <col min="2049" max="2049" width="11.1640625" customWidth="1"/>
    <col min="2050" max="2050" width="52.33203125" customWidth="1"/>
    <col min="2051" max="2062" width="13.83203125" customWidth="1"/>
    <col min="2305" max="2305" width="11.1640625" customWidth="1"/>
    <col min="2306" max="2306" width="52.33203125" customWidth="1"/>
    <col min="2307" max="2318" width="13.83203125" customWidth="1"/>
    <col min="2561" max="2561" width="11.1640625" customWidth="1"/>
    <col min="2562" max="2562" width="52.33203125" customWidth="1"/>
    <col min="2563" max="2574" width="13.83203125" customWidth="1"/>
    <col min="2817" max="2817" width="11.1640625" customWidth="1"/>
    <col min="2818" max="2818" width="52.33203125" customWidth="1"/>
    <col min="2819" max="2830" width="13.83203125" customWidth="1"/>
    <col min="3073" max="3073" width="11.1640625" customWidth="1"/>
    <col min="3074" max="3074" width="52.33203125" customWidth="1"/>
    <col min="3075" max="3086" width="13.83203125" customWidth="1"/>
    <col min="3329" max="3329" width="11.1640625" customWidth="1"/>
    <col min="3330" max="3330" width="52.33203125" customWidth="1"/>
    <col min="3331" max="3342" width="13.83203125" customWidth="1"/>
    <col min="3585" max="3585" width="11.1640625" customWidth="1"/>
    <col min="3586" max="3586" width="52.33203125" customWidth="1"/>
    <col min="3587" max="3598" width="13.83203125" customWidth="1"/>
    <col min="3841" max="3841" width="11.1640625" customWidth="1"/>
    <col min="3842" max="3842" width="52.33203125" customWidth="1"/>
    <col min="3843" max="3854" width="13.83203125" customWidth="1"/>
    <col min="4097" max="4097" width="11.1640625" customWidth="1"/>
    <col min="4098" max="4098" width="52.33203125" customWidth="1"/>
    <col min="4099" max="4110" width="13.83203125" customWidth="1"/>
    <col min="4353" max="4353" width="11.1640625" customWidth="1"/>
    <col min="4354" max="4354" width="52.33203125" customWidth="1"/>
    <col min="4355" max="4366" width="13.83203125" customWidth="1"/>
    <col min="4609" max="4609" width="11.1640625" customWidth="1"/>
    <col min="4610" max="4610" width="52.33203125" customWidth="1"/>
    <col min="4611" max="4622" width="13.83203125" customWidth="1"/>
    <col min="4865" max="4865" width="11.1640625" customWidth="1"/>
    <col min="4866" max="4866" width="52.33203125" customWidth="1"/>
    <col min="4867" max="4878" width="13.83203125" customWidth="1"/>
    <col min="5121" max="5121" width="11.1640625" customWidth="1"/>
    <col min="5122" max="5122" width="52.33203125" customWidth="1"/>
    <col min="5123" max="5134" width="13.83203125" customWidth="1"/>
    <col min="5377" max="5377" width="11.1640625" customWidth="1"/>
    <col min="5378" max="5378" width="52.33203125" customWidth="1"/>
    <col min="5379" max="5390" width="13.83203125" customWidth="1"/>
    <col min="5633" max="5633" width="11.1640625" customWidth="1"/>
    <col min="5634" max="5634" width="52.33203125" customWidth="1"/>
    <col min="5635" max="5646" width="13.83203125" customWidth="1"/>
    <col min="5889" max="5889" width="11.1640625" customWidth="1"/>
    <col min="5890" max="5890" width="52.33203125" customWidth="1"/>
    <col min="5891" max="5902" width="13.83203125" customWidth="1"/>
    <col min="6145" max="6145" width="11.1640625" customWidth="1"/>
    <col min="6146" max="6146" width="52.33203125" customWidth="1"/>
    <col min="6147" max="6158" width="13.83203125" customWidth="1"/>
    <col min="6401" max="6401" width="11.1640625" customWidth="1"/>
    <col min="6402" max="6402" width="52.33203125" customWidth="1"/>
    <col min="6403" max="6414" width="13.83203125" customWidth="1"/>
    <col min="6657" max="6657" width="11.1640625" customWidth="1"/>
    <col min="6658" max="6658" width="52.33203125" customWidth="1"/>
    <col min="6659" max="6670" width="13.83203125" customWidth="1"/>
    <col min="6913" max="6913" width="11.1640625" customWidth="1"/>
    <col min="6914" max="6914" width="52.33203125" customWidth="1"/>
    <col min="6915" max="6926" width="13.83203125" customWidth="1"/>
    <col min="7169" max="7169" width="11.1640625" customWidth="1"/>
    <col min="7170" max="7170" width="52.33203125" customWidth="1"/>
    <col min="7171" max="7182" width="13.83203125" customWidth="1"/>
    <col min="7425" max="7425" width="11.1640625" customWidth="1"/>
    <col min="7426" max="7426" width="52.33203125" customWidth="1"/>
    <col min="7427" max="7438" width="13.83203125" customWidth="1"/>
    <col min="7681" max="7681" width="11.1640625" customWidth="1"/>
    <col min="7682" max="7682" width="52.33203125" customWidth="1"/>
    <col min="7683" max="7694" width="13.83203125" customWidth="1"/>
    <col min="7937" max="7937" width="11.1640625" customWidth="1"/>
    <col min="7938" max="7938" width="52.33203125" customWidth="1"/>
    <col min="7939" max="7950" width="13.83203125" customWidth="1"/>
    <col min="8193" max="8193" width="11.1640625" customWidth="1"/>
    <col min="8194" max="8194" width="52.33203125" customWidth="1"/>
    <col min="8195" max="8206" width="13.83203125" customWidth="1"/>
    <col min="8449" max="8449" width="11.1640625" customWidth="1"/>
    <col min="8450" max="8450" width="52.33203125" customWidth="1"/>
    <col min="8451" max="8462" width="13.83203125" customWidth="1"/>
    <col min="8705" max="8705" width="11.1640625" customWidth="1"/>
    <col min="8706" max="8706" width="52.33203125" customWidth="1"/>
    <col min="8707" max="8718" width="13.83203125" customWidth="1"/>
    <col min="8961" max="8961" width="11.1640625" customWidth="1"/>
    <col min="8962" max="8962" width="52.33203125" customWidth="1"/>
    <col min="8963" max="8974" width="13.83203125" customWidth="1"/>
    <col min="9217" max="9217" width="11.1640625" customWidth="1"/>
    <col min="9218" max="9218" width="52.33203125" customWidth="1"/>
    <col min="9219" max="9230" width="13.83203125" customWidth="1"/>
    <col min="9473" max="9473" width="11.1640625" customWidth="1"/>
    <col min="9474" max="9474" width="52.33203125" customWidth="1"/>
    <col min="9475" max="9486" width="13.83203125" customWidth="1"/>
    <col min="9729" max="9729" width="11.1640625" customWidth="1"/>
    <col min="9730" max="9730" width="52.33203125" customWidth="1"/>
    <col min="9731" max="9742" width="13.83203125" customWidth="1"/>
    <col min="9985" max="9985" width="11.1640625" customWidth="1"/>
    <col min="9986" max="9986" width="52.33203125" customWidth="1"/>
    <col min="9987" max="9998" width="13.83203125" customWidth="1"/>
    <col min="10241" max="10241" width="11.1640625" customWidth="1"/>
    <col min="10242" max="10242" width="52.33203125" customWidth="1"/>
    <col min="10243" max="10254" width="13.83203125" customWidth="1"/>
    <col min="10497" max="10497" width="11.1640625" customWidth="1"/>
    <col min="10498" max="10498" width="52.33203125" customWidth="1"/>
    <col min="10499" max="10510" width="13.83203125" customWidth="1"/>
    <col min="10753" max="10753" width="11.1640625" customWidth="1"/>
    <col min="10754" max="10754" width="52.33203125" customWidth="1"/>
    <col min="10755" max="10766" width="13.83203125" customWidth="1"/>
    <col min="11009" max="11009" width="11.1640625" customWidth="1"/>
    <col min="11010" max="11010" width="52.33203125" customWidth="1"/>
    <col min="11011" max="11022" width="13.83203125" customWidth="1"/>
    <col min="11265" max="11265" width="11.1640625" customWidth="1"/>
    <col min="11266" max="11266" width="52.33203125" customWidth="1"/>
    <col min="11267" max="11278" width="13.83203125" customWidth="1"/>
    <col min="11521" max="11521" width="11.1640625" customWidth="1"/>
    <col min="11522" max="11522" width="52.33203125" customWidth="1"/>
    <col min="11523" max="11534" width="13.83203125" customWidth="1"/>
    <col min="11777" max="11777" width="11.1640625" customWidth="1"/>
    <col min="11778" max="11778" width="52.33203125" customWidth="1"/>
    <col min="11779" max="11790" width="13.83203125" customWidth="1"/>
    <col min="12033" max="12033" width="11.1640625" customWidth="1"/>
    <col min="12034" max="12034" width="52.33203125" customWidth="1"/>
    <col min="12035" max="12046" width="13.83203125" customWidth="1"/>
    <col min="12289" max="12289" width="11.1640625" customWidth="1"/>
    <col min="12290" max="12290" width="52.33203125" customWidth="1"/>
    <col min="12291" max="12302" width="13.83203125" customWidth="1"/>
    <col min="12545" max="12545" width="11.1640625" customWidth="1"/>
    <col min="12546" max="12546" width="52.33203125" customWidth="1"/>
    <col min="12547" max="12558" width="13.83203125" customWidth="1"/>
    <col min="12801" max="12801" width="11.1640625" customWidth="1"/>
    <col min="12802" max="12802" width="52.33203125" customWidth="1"/>
    <col min="12803" max="12814" width="13.83203125" customWidth="1"/>
    <col min="13057" max="13057" width="11.1640625" customWidth="1"/>
    <col min="13058" max="13058" width="52.33203125" customWidth="1"/>
    <col min="13059" max="13070" width="13.83203125" customWidth="1"/>
    <col min="13313" max="13313" width="11.1640625" customWidth="1"/>
    <col min="13314" max="13314" width="52.33203125" customWidth="1"/>
    <col min="13315" max="13326" width="13.83203125" customWidth="1"/>
    <col min="13569" max="13569" width="11.1640625" customWidth="1"/>
    <col min="13570" max="13570" width="52.33203125" customWidth="1"/>
    <col min="13571" max="13582" width="13.83203125" customWidth="1"/>
    <col min="13825" max="13825" width="11.1640625" customWidth="1"/>
    <col min="13826" max="13826" width="52.33203125" customWidth="1"/>
    <col min="13827" max="13838" width="13.83203125" customWidth="1"/>
    <col min="14081" max="14081" width="11.1640625" customWidth="1"/>
    <col min="14082" max="14082" width="52.33203125" customWidth="1"/>
    <col min="14083" max="14094" width="13.83203125" customWidth="1"/>
    <col min="14337" max="14337" width="11.1640625" customWidth="1"/>
    <col min="14338" max="14338" width="52.33203125" customWidth="1"/>
    <col min="14339" max="14350" width="13.83203125" customWidth="1"/>
    <col min="14593" max="14593" width="11.1640625" customWidth="1"/>
    <col min="14594" max="14594" width="52.33203125" customWidth="1"/>
    <col min="14595" max="14606" width="13.83203125" customWidth="1"/>
    <col min="14849" max="14849" width="11.1640625" customWidth="1"/>
    <col min="14850" max="14850" width="52.33203125" customWidth="1"/>
    <col min="14851" max="14862" width="13.83203125" customWidth="1"/>
    <col min="15105" max="15105" width="11.1640625" customWidth="1"/>
    <col min="15106" max="15106" width="52.33203125" customWidth="1"/>
    <col min="15107" max="15118" width="13.83203125" customWidth="1"/>
    <col min="15361" max="15361" width="11.1640625" customWidth="1"/>
    <col min="15362" max="15362" width="52.33203125" customWidth="1"/>
    <col min="15363" max="15374" width="13.83203125" customWidth="1"/>
    <col min="15617" max="15617" width="11.1640625" customWidth="1"/>
    <col min="15618" max="15618" width="52.33203125" customWidth="1"/>
    <col min="15619" max="15630" width="13.83203125" customWidth="1"/>
    <col min="15873" max="15873" width="11.1640625" customWidth="1"/>
    <col min="15874" max="15874" width="52.33203125" customWidth="1"/>
    <col min="15875" max="15886" width="13.83203125" customWidth="1"/>
    <col min="16129" max="16129" width="11.1640625" customWidth="1"/>
    <col min="16130" max="16130" width="52.33203125" customWidth="1"/>
    <col min="16131" max="16142" width="13.83203125" customWidth="1"/>
  </cols>
  <sheetData>
    <row r="1" spans="1:41" x14ac:dyDescent="0.2">
      <c r="A1" s="472" t="s">
        <v>878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x14ac:dyDescent="0.2">
      <c r="A2" s="54"/>
      <c r="B2" s="66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</row>
    <row r="3" spans="1:41" ht="15.75" x14ac:dyDescent="0.25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</row>
    <row r="4" spans="1:41" ht="15.75" x14ac:dyDescent="0.25">
      <c r="A4" s="439" t="s">
        <v>836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</row>
    <row r="5" spans="1:41" ht="13.5" thickBot="1" x14ac:dyDescent="0.25">
      <c r="A5" s="64"/>
      <c r="B5" s="67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41" ht="30" customHeight="1" x14ac:dyDescent="0.2">
      <c r="A6" s="442" t="s">
        <v>489</v>
      </c>
      <c r="B6" s="443"/>
      <c r="C6" s="446" t="s">
        <v>490</v>
      </c>
      <c r="D6" s="446"/>
      <c r="E6" s="446"/>
      <c r="F6" s="446" t="s">
        <v>491</v>
      </c>
      <c r="G6" s="446"/>
      <c r="H6" s="446"/>
      <c r="I6" s="446" t="s">
        <v>492</v>
      </c>
      <c r="J6" s="446"/>
      <c r="K6" s="446"/>
      <c r="L6" s="446" t="s">
        <v>493</v>
      </c>
      <c r="M6" s="446"/>
      <c r="N6" s="447"/>
      <c r="P6" s="224" t="s">
        <v>839</v>
      </c>
    </row>
    <row r="7" spans="1:41" ht="30" customHeight="1" thickBot="1" x14ac:dyDescent="0.25">
      <c r="A7" s="444"/>
      <c r="B7" s="445"/>
      <c r="C7" s="305" t="s">
        <v>494</v>
      </c>
      <c r="D7" s="305" t="s">
        <v>495</v>
      </c>
      <c r="E7" s="305" t="s">
        <v>496</v>
      </c>
      <c r="F7" s="305" t="s">
        <v>497</v>
      </c>
      <c r="G7" s="305" t="s">
        <v>498</v>
      </c>
      <c r="H7" s="305" t="s">
        <v>499</v>
      </c>
      <c r="I7" s="305" t="s">
        <v>497</v>
      </c>
      <c r="J7" s="305" t="s">
        <v>498</v>
      </c>
      <c r="K7" s="305" t="s">
        <v>499</v>
      </c>
      <c r="L7" s="305" t="s">
        <v>494</v>
      </c>
      <c r="M7" s="305" t="s">
        <v>495</v>
      </c>
      <c r="N7" s="306" t="s">
        <v>496</v>
      </c>
    </row>
    <row r="8" spans="1:41" ht="24.95" customHeight="1" x14ac:dyDescent="0.2">
      <c r="A8" s="307" t="s">
        <v>500</v>
      </c>
      <c r="B8" s="304" t="s">
        <v>501</v>
      </c>
      <c r="C8" s="303">
        <v>2093701</v>
      </c>
      <c r="D8" s="303">
        <v>2020574</v>
      </c>
      <c r="E8" s="303">
        <v>73127</v>
      </c>
      <c r="F8" s="303">
        <v>2093701</v>
      </c>
      <c r="G8" s="303">
        <v>0</v>
      </c>
      <c r="H8" s="303">
        <v>-2093701</v>
      </c>
      <c r="I8" s="303">
        <v>2093701</v>
      </c>
      <c r="J8" s="303">
        <v>73127</v>
      </c>
      <c r="K8" s="303">
        <v>-2020574</v>
      </c>
      <c r="L8" s="303">
        <v>0</v>
      </c>
      <c r="M8" s="303">
        <v>0</v>
      </c>
      <c r="N8" s="308">
        <v>0</v>
      </c>
    </row>
    <row r="9" spans="1:41" ht="24.95" customHeight="1" x14ac:dyDescent="0.2">
      <c r="A9" s="309" t="s">
        <v>837</v>
      </c>
      <c r="B9" s="65" t="s">
        <v>838</v>
      </c>
      <c r="C9" s="126">
        <v>0</v>
      </c>
      <c r="D9" s="126">
        <v>0</v>
      </c>
      <c r="E9" s="126">
        <v>0</v>
      </c>
      <c r="F9" s="126">
        <v>0</v>
      </c>
      <c r="G9" s="126">
        <v>2093701</v>
      </c>
      <c r="H9" s="126">
        <v>2093701</v>
      </c>
      <c r="I9" s="126">
        <v>0</v>
      </c>
      <c r="J9" s="126">
        <v>2093701</v>
      </c>
      <c r="K9" s="126">
        <v>2093701</v>
      </c>
      <c r="L9" s="126">
        <v>2093701</v>
      </c>
      <c r="M9" s="126">
        <v>2093701</v>
      </c>
      <c r="N9" s="310">
        <v>0</v>
      </c>
    </row>
    <row r="10" spans="1:41" ht="24.95" customHeight="1" x14ac:dyDescent="0.2">
      <c r="A10" s="309" t="s">
        <v>751</v>
      </c>
      <c r="B10" s="65" t="s">
        <v>752</v>
      </c>
      <c r="C10" s="126">
        <v>2886000</v>
      </c>
      <c r="D10" s="126">
        <v>404529</v>
      </c>
      <c r="E10" s="126">
        <v>2481471</v>
      </c>
      <c r="F10" s="126">
        <v>0</v>
      </c>
      <c r="G10" s="126">
        <v>2886000</v>
      </c>
      <c r="H10" s="126">
        <v>2886000</v>
      </c>
      <c r="I10" s="126">
        <v>0</v>
      </c>
      <c r="J10" s="126">
        <v>1632001</v>
      </c>
      <c r="K10" s="126">
        <v>1632001</v>
      </c>
      <c r="L10" s="126">
        <v>5772000</v>
      </c>
      <c r="M10" s="126">
        <v>2036530</v>
      </c>
      <c r="N10" s="310">
        <v>3735470</v>
      </c>
    </row>
    <row r="11" spans="1:41" ht="24.95" customHeight="1" x14ac:dyDescent="0.2">
      <c r="A11" s="309" t="s">
        <v>502</v>
      </c>
      <c r="B11" s="65" t="s">
        <v>503</v>
      </c>
      <c r="C11" s="126">
        <v>3803000</v>
      </c>
      <c r="D11" s="126">
        <v>3803000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3803000</v>
      </c>
      <c r="M11" s="126">
        <v>3803000</v>
      </c>
      <c r="N11" s="310">
        <v>0</v>
      </c>
    </row>
    <row r="12" spans="1:41" ht="24.95" customHeight="1" x14ac:dyDescent="0.2">
      <c r="A12" s="309" t="s">
        <v>717</v>
      </c>
      <c r="B12" s="65" t="s">
        <v>718</v>
      </c>
      <c r="C12" s="126">
        <v>72631</v>
      </c>
      <c r="D12" s="126">
        <v>72631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0</v>
      </c>
      <c r="L12" s="126">
        <v>72631</v>
      </c>
      <c r="M12" s="126">
        <v>72631</v>
      </c>
      <c r="N12" s="310">
        <v>0</v>
      </c>
    </row>
    <row r="13" spans="1:41" ht="24.95" customHeight="1" x14ac:dyDescent="0.2">
      <c r="A13" s="309" t="s">
        <v>504</v>
      </c>
      <c r="B13" s="65" t="s">
        <v>505</v>
      </c>
      <c r="C13" s="126">
        <v>40659254</v>
      </c>
      <c r="D13" s="126">
        <v>0</v>
      </c>
      <c r="E13" s="126">
        <v>40659254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v>0</v>
      </c>
      <c r="L13" s="126">
        <v>40659254</v>
      </c>
      <c r="M13" s="126">
        <v>0</v>
      </c>
      <c r="N13" s="310">
        <v>40659254</v>
      </c>
    </row>
    <row r="14" spans="1:41" ht="24.95" customHeight="1" x14ac:dyDescent="0.2">
      <c r="A14" s="309" t="s">
        <v>506</v>
      </c>
      <c r="B14" s="65" t="s">
        <v>507</v>
      </c>
      <c r="C14" s="126">
        <v>5289900</v>
      </c>
      <c r="D14" s="126">
        <v>0</v>
      </c>
      <c r="E14" s="126">
        <v>5289900</v>
      </c>
      <c r="F14" s="126">
        <v>0</v>
      </c>
      <c r="G14" s="126">
        <v>939800</v>
      </c>
      <c r="H14" s="126">
        <v>939800</v>
      </c>
      <c r="I14" s="126">
        <v>0</v>
      </c>
      <c r="J14" s="126">
        <v>0</v>
      </c>
      <c r="K14" s="126">
        <v>0</v>
      </c>
      <c r="L14" s="126">
        <v>6229700</v>
      </c>
      <c r="M14" s="126">
        <v>0</v>
      </c>
      <c r="N14" s="310">
        <v>6229700</v>
      </c>
    </row>
    <row r="15" spans="1:41" ht="24.95" customHeight="1" x14ac:dyDescent="0.2">
      <c r="A15" s="309" t="s">
        <v>719</v>
      </c>
      <c r="B15" s="65" t="s">
        <v>720</v>
      </c>
      <c r="C15" s="126">
        <v>1938205</v>
      </c>
      <c r="D15" s="126">
        <v>0</v>
      </c>
      <c r="E15" s="126">
        <v>1938205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1938205</v>
      </c>
      <c r="M15" s="126">
        <v>0</v>
      </c>
      <c r="N15" s="310">
        <v>1938205</v>
      </c>
    </row>
    <row r="16" spans="1:41" ht="24.95" customHeight="1" x14ac:dyDescent="0.2">
      <c r="A16" s="309" t="s">
        <v>508</v>
      </c>
      <c r="B16" s="65" t="s">
        <v>509</v>
      </c>
      <c r="C16" s="126">
        <v>76816190</v>
      </c>
      <c r="D16" s="126">
        <v>19245309</v>
      </c>
      <c r="E16" s="126">
        <v>57570881</v>
      </c>
      <c r="F16" s="126">
        <v>0</v>
      </c>
      <c r="G16" s="126">
        <v>0</v>
      </c>
      <c r="H16" s="126">
        <v>0</v>
      </c>
      <c r="I16" s="126">
        <v>0</v>
      </c>
      <c r="J16" s="126">
        <v>1536324</v>
      </c>
      <c r="K16" s="126">
        <v>1536324</v>
      </c>
      <c r="L16" s="126">
        <v>76816190</v>
      </c>
      <c r="M16" s="126">
        <v>20781633</v>
      </c>
      <c r="N16" s="310">
        <v>56034557</v>
      </c>
    </row>
    <row r="17" spans="1:14" ht="24.95" customHeight="1" x14ac:dyDescent="0.2">
      <c r="A17" s="309" t="s">
        <v>510</v>
      </c>
      <c r="B17" s="65" t="s">
        <v>511</v>
      </c>
      <c r="C17" s="126">
        <v>9000</v>
      </c>
      <c r="D17" s="126">
        <v>0</v>
      </c>
      <c r="E17" s="126">
        <v>9000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9000</v>
      </c>
      <c r="M17" s="126">
        <v>0</v>
      </c>
      <c r="N17" s="310">
        <v>9000</v>
      </c>
    </row>
    <row r="18" spans="1:14" ht="24.95" customHeight="1" x14ac:dyDescent="0.2">
      <c r="A18" s="309" t="s">
        <v>542</v>
      </c>
      <c r="B18" s="65" t="s">
        <v>543</v>
      </c>
      <c r="C18" s="126">
        <v>5178722</v>
      </c>
      <c r="D18" s="126">
        <v>282523</v>
      </c>
      <c r="E18" s="126">
        <v>4896199</v>
      </c>
      <c r="F18" s="126">
        <v>3631831</v>
      </c>
      <c r="G18" s="126">
        <v>8510192</v>
      </c>
      <c r="H18" s="126">
        <v>4878361</v>
      </c>
      <c r="I18" s="126">
        <v>32150</v>
      </c>
      <c r="J18" s="126">
        <v>277266</v>
      </c>
      <c r="K18" s="126">
        <v>245116</v>
      </c>
      <c r="L18" s="126">
        <v>10057083</v>
      </c>
      <c r="M18" s="126">
        <v>527639</v>
      </c>
      <c r="N18" s="310">
        <v>9529444</v>
      </c>
    </row>
    <row r="19" spans="1:14" ht="24.95" customHeight="1" x14ac:dyDescent="0.2">
      <c r="A19" s="309" t="s">
        <v>512</v>
      </c>
      <c r="B19" s="65" t="s">
        <v>513</v>
      </c>
      <c r="C19" s="126">
        <v>166193818</v>
      </c>
      <c r="D19" s="126">
        <v>48898007</v>
      </c>
      <c r="E19" s="126">
        <v>117295811</v>
      </c>
      <c r="F19" s="126">
        <v>0</v>
      </c>
      <c r="G19" s="126">
        <v>0</v>
      </c>
      <c r="H19" s="126">
        <v>0</v>
      </c>
      <c r="I19" s="126">
        <v>0</v>
      </c>
      <c r="J19" s="126">
        <v>4940390</v>
      </c>
      <c r="K19" s="126">
        <v>4940390</v>
      </c>
      <c r="L19" s="126">
        <v>166193818</v>
      </c>
      <c r="M19" s="126">
        <v>53838397</v>
      </c>
      <c r="N19" s="310">
        <v>112355421</v>
      </c>
    </row>
    <row r="20" spans="1:14" ht="24.95" customHeight="1" x14ac:dyDescent="0.2">
      <c r="A20" s="309" t="s">
        <v>514</v>
      </c>
      <c r="B20" s="65" t="s">
        <v>515</v>
      </c>
      <c r="C20" s="126">
        <v>24801205</v>
      </c>
      <c r="D20" s="126">
        <v>6740779</v>
      </c>
      <c r="E20" s="126">
        <v>18060426</v>
      </c>
      <c r="F20" s="126">
        <v>19592836</v>
      </c>
      <c r="G20" s="126">
        <v>38093826</v>
      </c>
      <c r="H20" s="126">
        <v>18500990</v>
      </c>
      <c r="I20" s="126">
        <v>5095206</v>
      </c>
      <c r="J20" s="126">
        <v>919199</v>
      </c>
      <c r="K20" s="126">
        <v>-4176007</v>
      </c>
      <c r="L20" s="126">
        <v>43302195</v>
      </c>
      <c r="M20" s="126">
        <v>2564772</v>
      </c>
      <c r="N20" s="310">
        <v>40737423</v>
      </c>
    </row>
    <row r="21" spans="1:14" ht="24.95" customHeight="1" x14ac:dyDescent="0.2">
      <c r="A21" s="309" t="s">
        <v>721</v>
      </c>
      <c r="B21" s="65" t="s">
        <v>722</v>
      </c>
      <c r="C21" s="126">
        <v>4390275</v>
      </c>
      <c r="D21" s="126">
        <v>139989</v>
      </c>
      <c r="E21" s="126">
        <v>4250286</v>
      </c>
      <c r="F21" s="126">
        <v>0</v>
      </c>
      <c r="G21" s="126">
        <v>0</v>
      </c>
      <c r="H21" s="126">
        <v>0</v>
      </c>
      <c r="I21" s="126">
        <v>0</v>
      </c>
      <c r="J21" s="126">
        <v>131708</v>
      </c>
      <c r="K21" s="126">
        <v>131708</v>
      </c>
      <c r="L21" s="126">
        <v>4390275</v>
      </c>
      <c r="M21" s="126">
        <v>271697</v>
      </c>
      <c r="N21" s="310">
        <v>4118578</v>
      </c>
    </row>
    <row r="22" spans="1:14" ht="24.95" customHeight="1" x14ac:dyDescent="0.2">
      <c r="A22" s="309" t="s">
        <v>516</v>
      </c>
      <c r="B22" s="65" t="s">
        <v>517</v>
      </c>
      <c r="C22" s="126">
        <v>3283000</v>
      </c>
      <c r="D22" s="126">
        <v>1950918</v>
      </c>
      <c r="E22" s="126">
        <v>1332082</v>
      </c>
      <c r="F22" s="126">
        <v>3283000</v>
      </c>
      <c r="G22" s="126">
        <v>0</v>
      </c>
      <c r="H22" s="126">
        <v>-3283000</v>
      </c>
      <c r="I22" s="126">
        <v>1951187</v>
      </c>
      <c r="J22" s="126">
        <v>269</v>
      </c>
      <c r="K22" s="126">
        <v>-1950918</v>
      </c>
      <c r="L22" s="126">
        <v>0</v>
      </c>
      <c r="M22" s="126">
        <v>0</v>
      </c>
      <c r="N22" s="310">
        <v>0</v>
      </c>
    </row>
    <row r="23" spans="1:14" ht="24.95" customHeight="1" x14ac:dyDescent="0.2">
      <c r="A23" s="309" t="s">
        <v>723</v>
      </c>
      <c r="B23" s="65" t="s">
        <v>724</v>
      </c>
      <c r="C23" s="126">
        <v>640000</v>
      </c>
      <c r="D23" s="126">
        <v>315743</v>
      </c>
      <c r="E23" s="126">
        <v>324257</v>
      </c>
      <c r="F23" s="126">
        <v>0</v>
      </c>
      <c r="G23" s="126">
        <v>0</v>
      </c>
      <c r="H23" s="126">
        <v>0</v>
      </c>
      <c r="I23" s="126">
        <v>0</v>
      </c>
      <c r="J23" s="126">
        <v>211200</v>
      </c>
      <c r="K23" s="126">
        <v>211200</v>
      </c>
      <c r="L23" s="126">
        <v>640000</v>
      </c>
      <c r="M23" s="126">
        <v>526943</v>
      </c>
      <c r="N23" s="310">
        <v>113057</v>
      </c>
    </row>
    <row r="24" spans="1:14" ht="24.95" customHeight="1" x14ac:dyDescent="0.2">
      <c r="A24" s="309" t="s">
        <v>613</v>
      </c>
      <c r="B24" s="65" t="s">
        <v>614</v>
      </c>
      <c r="C24" s="126">
        <v>7716189</v>
      </c>
      <c r="D24" s="126">
        <v>4771072</v>
      </c>
      <c r="E24" s="126">
        <v>2945117</v>
      </c>
      <c r="F24" s="126">
        <v>0</v>
      </c>
      <c r="G24" s="126">
        <v>0</v>
      </c>
      <c r="H24" s="126">
        <v>0</v>
      </c>
      <c r="I24" s="126">
        <v>0</v>
      </c>
      <c r="J24" s="126">
        <v>1118846</v>
      </c>
      <c r="K24" s="126">
        <v>1118846</v>
      </c>
      <c r="L24" s="126">
        <v>7716189</v>
      </c>
      <c r="M24" s="126">
        <v>5889918</v>
      </c>
      <c r="N24" s="310">
        <v>1826271</v>
      </c>
    </row>
    <row r="25" spans="1:14" ht="24.95" customHeight="1" x14ac:dyDescent="0.2">
      <c r="A25" s="309" t="s">
        <v>518</v>
      </c>
      <c r="B25" s="65" t="s">
        <v>519</v>
      </c>
      <c r="C25" s="126">
        <v>1109036</v>
      </c>
      <c r="D25" s="126">
        <v>619503</v>
      </c>
      <c r="E25" s="126">
        <v>489533</v>
      </c>
      <c r="F25" s="126">
        <v>0</v>
      </c>
      <c r="G25" s="126">
        <v>0</v>
      </c>
      <c r="H25" s="126">
        <v>0</v>
      </c>
      <c r="I25" s="126">
        <v>0</v>
      </c>
      <c r="J25" s="126">
        <v>160808</v>
      </c>
      <c r="K25" s="126">
        <v>160808</v>
      </c>
      <c r="L25" s="126">
        <v>1109036</v>
      </c>
      <c r="M25" s="126">
        <v>780311</v>
      </c>
      <c r="N25" s="310">
        <v>328725</v>
      </c>
    </row>
    <row r="26" spans="1:14" ht="24.95" customHeight="1" x14ac:dyDescent="0.2">
      <c r="A26" s="309" t="s">
        <v>520</v>
      </c>
      <c r="B26" s="65" t="s">
        <v>521</v>
      </c>
      <c r="C26" s="126">
        <v>16337847</v>
      </c>
      <c r="D26" s="126">
        <v>4402901</v>
      </c>
      <c r="E26" s="126">
        <v>11934946</v>
      </c>
      <c r="F26" s="126">
        <v>346413</v>
      </c>
      <c r="G26" s="126">
        <v>0</v>
      </c>
      <c r="H26" s="126">
        <v>-346413</v>
      </c>
      <c r="I26" s="126">
        <v>346413</v>
      </c>
      <c r="J26" s="126">
        <v>2396299</v>
      </c>
      <c r="K26" s="126">
        <v>2049886</v>
      </c>
      <c r="L26" s="126">
        <v>15991434</v>
      </c>
      <c r="M26" s="126">
        <v>6452787</v>
      </c>
      <c r="N26" s="310">
        <v>9538647</v>
      </c>
    </row>
    <row r="27" spans="1:14" ht="24.95" customHeight="1" x14ac:dyDescent="0.2">
      <c r="A27" s="309" t="s">
        <v>522</v>
      </c>
      <c r="B27" s="65" t="s">
        <v>523</v>
      </c>
      <c r="C27" s="126">
        <v>355000</v>
      </c>
      <c r="D27" s="126">
        <v>0</v>
      </c>
      <c r="E27" s="126">
        <v>355000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355000</v>
      </c>
      <c r="M27" s="126">
        <v>0</v>
      </c>
      <c r="N27" s="310">
        <v>355000</v>
      </c>
    </row>
    <row r="28" spans="1:14" ht="24.95" customHeight="1" x14ac:dyDescent="0.2">
      <c r="A28" s="309" t="s">
        <v>524</v>
      </c>
      <c r="B28" s="65" t="s">
        <v>525</v>
      </c>
      <c r="C28" s="126">
        <v>7002000</v>
      </c>
      <c r="D28" s="126">
        <v>3986347</v>
      </c>
      <c r="E28" s="126">
        <v>3015653</v>
      </c>
      <c r="F28" s="126">
        <v>0</v>
      </c>
      <c r="G28" s="126">
        <v>0</v>
      </c>
      <c r="H28" s="126">
        <v>0</v>
      </c>
      <c r="I28" s="126">
        <v>0</v>
      </c>
      <c r="J28" s="126">
        <v>1400400</v>
      </c>
      <c r="K28" s="126">
        <v>1400400</v>
      </c>
      <c r="L28" s="126">
        <v>7002000</v>
      </c>
      <c r="M28" s="126">
        <v>5386747</v>
      </c>
      <c r="N28" s="310">
        <v>1615253</v>
      </c>
    </row>
    <row r="29" spans="1:14" ht="24.95" customHeight="1" x14ac:dyDescent="0.2">
      <c r="A29" s="309" t="s">
        <v>526</v>
      </c>
      <c r="B29" s="65" t="s">
        <v>527</v>
      </c>
      <c r="C29" s="126">
        <v>3275256</v>
      </c>
      <c r="D29" s="126">
        <v>3275256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3275256</v>
      </c>
      <c r="M29" s="126">
        <v>3275256</v>
      </c>
      <c r="N29" s="310">
        <v>0</v>
      </c>
    </row>
    <row r="30" spans="1:14" ht="24.95" customHeight="1" x14ac:dyDescent="0.2">
      <c r="A30" s="309" t="s">
        <v>615</v>
      </c>
      <c r="B30" s="65" t="s">
        <v>616</v>
      </c>
      <c r="C30" s="126">
        <v>190748</v>
      </c>
      <c r="D30" s="126">
        <v>190748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190748</v>
      </c>
      <c r="M30" s="126">
        <v>190748</v>
      </c>
      <c r="N30" s="310">
        <v>0</v>
      </c>
    </row>
    <row r="31" spans="1:14" ht="24.95" customHeight="1" x14ac:dyDescent="0.2">
      <c r="A31" s="309" t="s">
        <v>626</v>
      </c>
      <c r="B31" s="65" t="s">
        <v>627</v>
      </c>
      <c r="C31" s="126">
        <v>185850</v>
      </c>
      <c r="D31" s="126">
        <v>185850</v>
      </c>
      <c r="E31" s="126">
        <v>0</v>
      </c>
      <c r="F31" s="126">
        <v>0</v>
      </c>
      <c r="G31" s="126">
        <v>0</v>
      </c>
      <c r="H31" s="126">
        <v>0</v>
      </c>
      <c r="I31" s="126">
        <v>0</v>
      </c>
      <c r="J31" s="126">
        <v>0</v>
      </c>
      <c r="K31" s="126">
        <v>0</v>
      </c>
      <c r="L31" s="126">
        <v>185850</v>
      </c>
      <c r="M31" s="126">
        <v>185850</v>
      </c>
      <c r="N31" s="310">
        <v>0</v>
      </c>
    </row>
    <row r="32" spans="1:14" ht="24.95" customHeight="1" x14ac:dyDescent="0.2">
      <c r="A32" s="309" t="s">
        <v>528</v>
      </c>
      <c r="B32" s="65" t="s">
        <v>529</v>
      </c>
      <c r="C32" s="126">
        <v>1488611</v>
      </c>
      <c r="D32" s="126">
        <v>1488611</v>
      </c>
      <c r="E32" s="126">
        <v>0</v>
      </c>
      <c r="F32" s="126">
        <v>0</v>
      </c>
      <c r="G32" s="126">
        <v>346413</v>
      </c>
      <c r="H32" s="126">
        <v>346413</v>
      </c>
      <c r="I32" s="126">
        <v>0</v>
      </c>
      <c r="J32" s="126">
        <v>346413</v>
      </c>
      <c r="K32" s="126">
        <v>346413</v>
      </c>
      <c r="L32" s="126">
        <v>1835024</v>
      </c>
      <c r="M32" s="126">
        <v>1835024</v>
      </c>
      <c r="N32" s="310">
        <v>0</v>
      </c>
    </row>
    <row r="33" spans="1:14" ht="24.95" customHeight="1" x14ac:dyDescent="0.2">
      <c r="A33" s="309" t="s">
        <v>617</v>
      </c>
      <c r="B33" s="65" t="s">
        <v>618</v>
      </c>
      <c r="C33" s="126">
        <v>1872586</v>
      </c>
      <c r="D33" s="126">
        <v>1872586</v>
      </c>
      <c r="E33" s="126">
        <v>0</v>
      </c>
      <c r="F33" s="126">
        <v>0</v>
      </c>
      <c r="G33" s="126">
        <v>150000</v>
      </c>
      <c r="H33" s="126">
        <v>150000</v>
      </c>
      <c r="I33" s="126">
        <v>0</v>
      </c>
      <c r="J33" s="126">
        <v>150000</v>
      </c>
      <c r="K33" s="126">
        <v>150000</v>
      </c>
      <c r="L33" s="126">
        <v>2022586</v>
      </c>
      <c r="M33" s="126">
        <v>2022586</v>
      </c>
      <c r="N33" s="310">
        <v>0</v>
      </c>
    </row>
    <row r="34" spans="1:14" ht="24.95" customHeight="1" x14ac:dyDescent="0.2">
      <c r="A34" s="309" t="s">
        <v>530</v>
      </c>
      <c r="B34" s="65" t="s">
        <v>531</v>
      </c>
      <c r="C34" s="126">
        <v>1593640</v>
      </c>
      <c r="D34" s="126">
        <v>1593640</v>
      </c>
      <c r="E34" s="126">
        <v>0</v>
      </c>
      <c r="F34" s="126">
        <v>0</v>
      </c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1593640</v>
      </c>
      <c r="M34" s="126">
        <v>1593640</v>
      </c>
      <c r="N34" s="310">
        <v>0</v>
      </c>
    </row>
    <row r="35" spans="1:14" ht="24.95" customHeight="1" x14ac:dyDescent="0.2">
      <c r="A35" s="309" t="s">
        <v>628</v>
      </c>
      <c r="B35" s="65" t="s">
        <v>629</v>
      </c>
      <c r="C35" s="126">
        <v>7990001</v>
      </c>
      <c r="D35" s="126">
        <v>7990001</v>
      </c>
      <c r="E35" s="126">
        <v>0</v>
      </c>
      <c r="F35" s="126">
        <v>0</v>
      </c>
      <c r="G35" s="126">
        <v>0</v>
      </c>
      <c r="H35" s="126">
        <v>0</v>
      </c>
      <c r="I35" s="126">
        <v>0</v>
      </c>
      <c r="J35" s="126">
        <v>0</v>
      </c>
      <c r="K35" s="126">
        <v>0</v>
      </c>
      <c r="L35" s="126">
        <v>7990001</v>
      </c>
      <c r="M35" s="126">
        <v>7990001</v>
      </c>
      <c r="N35" s="310">
        <v>0</v>
      </c>
    </row>
    <row r="36" spans="1:14" ht="24.95" customHeight="1" thickBot="1" x14ac:dyDescent="0.25">
      <c r="A36" s="311" t="s">
        <v>532</v>
      </c>
      <c r="B36" s="312" t="s">
        <v>533</v>
      </c>
      <c r="C36" s="313">
        <v>161250</v>
      </c>
      <c r="D36" s="313">
        <v>161250</v>
      </c>
      <c r="E36" s="313">
        <v>0</v>
      </c>
      <c r="F36" s="313">
        <v>190500</v>
      </c>
      <c r="G36" s="313">
        <v>190500</v>
      </c>
      <c r="H36" s="313">
        <v>0</v>
      </c>
      <c r="I36" s="313">
        <v>190500</v>
      </c>
      <c r="J36" s="313">
        <v>190500</v>
      </c>
      <c r="K36" s="313">
        <v>0</v>
      </c>
      <c r="L36" s="313">
        <v>161250</v>
      </c>
      <c r="M36" s="313">
        <v>161250</v>
      </c>
      <c r="N36" s="314">
        <v>0</v>
      </c>
    </row>
    <row r="37" spans="1:14" ht="24.95" customHeight="1" thickBot="1" x14ac:dyDescent="0.25">
      <c r="A37" s="315" t="s">
        <v>499</v>
      </c>
      <c r="B37" s="316" t="s">
        <v>534</v>
      </c>
      <c r="C37" s="317">
        <v>387332915</v>
      </c>
      <c r="D37" s="317">
        <v>114411767</v>
      </c>
      <c r="E37" s="317">
        <v>272921148</v>
      </c>
      <c r="F37" s="317">
        <v>29138281</v>
      </c>
      <c r="G37" s="317">
        <v>53210432</v>
      </c>
      <c r="H37" s="317">
        <v>24072151</v>
      </c>
      <c r="I37" s="317">
        <v>9709157</v>
      </c>
      <c r="J37" s="317">
        <v>17578451</v>
      </c>
      <c r="K37" s="317">
        <v>7869294</v>
      </c>
      <c r="L37" s="317">
        <v>411405066</v>
      </c>
      <c r="M37" s="317">
        <v>122281061</v>
      </c>
      <c r="N37" s="318">
        <v>289124005</v>
      </c>
    </row>
  </sheetData>
  <mergeCells count="8">
    <mergeCell ref="A1:N1"/>
    <mergeCell ref="A3:N3"/>
    <mergeCell ref="A4:N4"/>
    <mergeCell ref="A6:B7"/>
    <mergeCell ref="C6:E6"/>
    <mergeCell ref="F6:H6"/>
    <mergeCell ref="I6:K6"/>
    <mergeCell ref="L6:N6"/>
  </mergeCells>
  <pageMargins left="0.7" right="0.7" top="0.75" bottom="0.75" header="0.3" footer="0.3"/>
  <pageSetup paperSize="9" scale="53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N18"/>
  <sheetViews>
    <sheetView view="pageBreakPreview" zoomScale="60" zoomScaleNormal="100" workbookViewId="0">
      <selection sqref="A1:C1"/>
    </sheetView>
  </sheetViews>
  <sheetFormatPr defaultRowHeight="12.75" x14ac:dyDescent="0.2"/>
  <cols>
    <col min="1" max="1" width="9.5" customWidth="1"/>
    <col min="2" max="2" width="111.83203125" customWidth="1"/>
    <col min="3" max="3" width="31.33203125" customWidth="1"/>
    <col min="5" max="5" width="20.83203125" hidden="1" customWidth="1"/>
    <col min="257" max="257" width="9.5" customWidth="1"/>
    <col min="258" max="258" width="47.83203125" customWidth="1"/>
    <col min="259" max="259" width="38.33203125" customWidth="1"/>
    <col min="513" max="513" width="9.5" customWidth="1"/>
    <col min="514" max="514" width="47.83203125" customWidth="1"/>
    <col min="515" max="515" width="38.33203125" customWidth="1"/>
    <col min="769" max="769" width="9.5" customWidth="1"/>
    <col min="770" max="770" width="47.83203125" customWidth="1"/>
    <col min="771" max="771" width="38.33203125" customWidth="1"/>
    <col min="1025" max="1025" width="9.5" customWidth="1"/>
    <col min="1026" max="1026" width="47.83203125" customWidth="1"/>
    <col min="1027" max="1027" width="38.33203125" customWidth="1"/>
    <col min="1281" max="1281" width="9.5" customWidth="1"/>
    <col min="1282" max="1282" width="47.83203125" customWidth="1"/>
    <col min="1283" max="1283" width="38.33203125" customWidth="1"/>
    <col min="1537" max="1537" width="9.5" customWidth="1"/>
    <col min="1538" max="1538" width="47.83203125" customWidth="1"/>
    <col min="1539" max="1539" width="38.33203125" customWidth="1"/>
    <col min="1793" max="1793" width="9.5" customWidth="1"/>
    <col min="1794" max="1794" width="47.83203125" customWidth="1"/>
    <col min="1795" max="1795" width="38.33203125" customWidth="1"/>
    <col min="2049" max="2049" width="9.5" customWidth="1"/>
    <col min="2050" max="2050" width="47.83203125" customWidth="1"/>
    <col min="2051" max="2051" width="38.33203125" customWidth="1"/>
    <col min="2305" max="2305" width="9.5" customWidth="1"/>
    <col min="2306" max="2306" width="47.83203125" customWidth="1"/>
    <col min="2307" max="2307" width="38.33203125" customWidth="1"/>
    <col min="2561" max="2561" width="9.5" customWidth="1"/>
    <col min="2562" max="2562" width="47.83203125" customWidth="1"/>
    <col min="2563" max="2563" width="38.33203125" customWidth="1"/>
    <col min="2817" max="2817" width="9.5" customWidth="1"/>
    <col min="2818" max="2818" width="47.83203125" customWidth="1"/>
    <col min="2819" max="2819" width="38.33203125" customWidth="1"/>
    <col min="3073" max="3073" width="9.5" customWidth="1"/>
    <col min="3074" max="3074" width="47.83203125" customWidth="1"/>
    <col min="3075" max="3075" width="38.33203125" customWidth="1"/>
    <col min="3329" max="3329" width="9.5" customWidth="1"/>
    <col min="3330" max="3330" width="47.83203125" customWidth="1"/>
    <col min="3331" max="3331" width="38.33203125" customWidth="1"/>
    <col min="3585" max="3585" width="9.5" customWidth="1"/>
    <col min="3586" max="3586" width="47.83203125" customWidth="1"/>
    <col min="3587" max="3587" width="38.33203125" customWidth="1"/>
    <col min="3841" max="3841" width="9.5" customWidth="1"/>
    <col min="3842" max="3842" width="47.83203125" customWidth="1"/>
    <col min="3843" max="3843" width="38.33203125" customWidth="1"/>
    <col min="4097" max="4097" width="9.5" customWidth="1"/>
    <col min="4098" max="4098" width="47.83203125" customWidth="1"/>
    <col min="4099" max="4099" width="38.33203125" customWidth="1"/>
    <col min="4353" max="4353" width="9.5" customWidth="1"/>
    <col min="4354" max="4354" width="47.83203125" customWidth="1"/>
    <col min="4355" max="4355" width="38.33203125" customWidth="1"/>
    <col min="4609" max="4609" width="9.5" customWidth="1"/>
    <col min="4610" max="4610" width="47.83203125" customWidth="1"/>
    <col min="4611" max="4611" width="38.33203125" customWidth="1"/>
    <col min="4865" max="4865" width="9.5" customWidth="1"/>
    <col min="4866" max="4866" width="47.83203125" customWidth="1"/>
    <col min="4867" max="4867" width="38.33203125" customWidth="1"/>
    <col min="5121" max="5121" width="9.5" customWidth="1"/>
    <col min="5122" max="5122" width="47.83203125" customWidth="1"/>
    <col min="5123" max="5123" width="38.33203125" customWidth="1"/>
    <col min="5377" max="5377" width="9.5" customWidth="1"/>
    <col min="5378" max="5378" width="47.83203125" customWidth="1"/>
    <col min="5379" max="5379" width="38.33203125" customWidth="1"/>
    <col min="5633" max="5633" width="9.5" customWidth="1"/>
    <col min="5634" max="5634" width="47.83203125" customWidth="1"/>
    <col min="5635" max="5635" width="38.33203125" customWidth="1"/>
    <col min="5889" max="5889" width="9.5" customWidth="1"/>
    <col min="5890" max="5890" width="47.83203125" customWidth="1"/>
    <col min="5891" max="5891" width="38.33203125" customWidth="1"/>
    <col min="6145" max="6145" width="9.5" customWidth="1"/>
    <col min="6146" max="6146" width="47.83203125" customWidth="1"/>
    <col min="6147" max="6147" width="38.33203125" customWidth="1"/>
    <col min="6401" max="6401" width="9.5" customWidth="1"/>
    <col min="6402" max="6402" width="47.83203125" customWidth="1"/>
    <col min="6403" max="6403" width="38.33203125" customWidth="1"/>
    <col min="6657" max="6657" width="9.5" customWidth="1"/>
    <col min="6658" max="6658" width="47.83203125" customWidth="1"/>
    <col min="6659" max="6659" width="38.33203125" customWidth="1"/>
    <col min="6913" max="6913" width="9.5" customWidth="1"/>
    <col min="6914" max="6914" width="47.83203125" customWidth="1"/>
    <col min="6915" max="6915" width="38.33203125" customWidth="1"/>
    <col min="7169" max="7169" width="9.5" customWidth="1"/>
    <col min="7170" max="7170" width="47.83203125" customWidth="1"/>
    <col min="7171" max="7171" width="38.33203125" customWidth="1"/>
    <col min="7425" max="7425" width="9.5" customWidth="1"/>
    <col min="7426" max="7426" width="47.83203125" customWidth="1"/>
    <col min="7427" max="7427" width="38.33203125" customWidth="1"/>
    <col min="7681" max="7681" width="9.5" customWidth="1"/>
    <col min="7682" max="7682" width="47.83203125" customWidth="1"/>
    <col min="7683" max="7683" width="38.33203125" customWidth="1"/>
    <col min="7937" max="7937" width="9.5" customWidth="1"/>
    <col min="7938" max="7938" width="47.83203125" customWidth="1"/>
    <col min="7939" max="7939" width="38.33203125" customWidth="1"/>
    <col min="8193" max="8193" width="9.5" customWidth="1"/>
    <col min="8194" max="8194" width="47.83203125" customWidth="1"/>
    <col min="8195" max="8195" width="38.33203125" customWidth="1"/>
    <col min="8449" max="8449" width="9.5" customWidth="1"/>
    <col min="8450" max="8450" width="47.83203125" customWidth="1"/>
    <col min="8451" max="8451" width="38.33203125" customWidth="1"/>
    <col min="8705" max="8705" width="9.5" customWidth="1"/>
    <col min="8706" max="8706" width="47.83203125" customWidth="1"/>
    <col min="8707" max="8707" width="38.33203125" customWidth="1"/>
    <col min="8961" max="8961" width="9.5" customWidth="1"/>
    <col min="8962" max="8962" width="47.83203125" customWidth="1"/>
    <col min="8963" max="8963" width="38.33203125" customWidth="1"/>
    <col min="9217" max="9217" width="9.5" customWidth="1"/>
    <col min="9218" max="9218" width="47.83203125" customWidth="1"/>
    <col min="9219" max="9219" width="38.33203125" customWidth="1"/>
    <col min="9473" max="9473" width="9.5" customWidth="1"/>
    <col min="9474" max="9474" width="47.83203125" customWidth="1"/>
    <col min="9475" max="9475" width="38.33203125" customWidth="1"/>
    <col min="9729" max="9729" width="9.5" customWidth="1"/>
    <col min="9730" max="9730" width="47.83203125" customWidth="1"/>
    <col min="9731" max="9731" width="38.33203125" customWidth="1"/>
    <col min="9985" max="9985" width="9.5" customWidth="1"/>
    <col min="9986" max="9986" width="47.83203125" customWidth="1"/>
    <col min="9987" max="9987" width="38.33203125" customWidth="1"/>
    <col min="10241" max="10241" width="9.5" customWidth="1"/>
    <col min="10242" max="10242" width="47.83203125" customWidth="1"/>
    <col min="10243" max="10243" width="38.33203125" customWidth="1"/>
    <col min="10497" max="10497" width="9.5" customWidth="1"/>
    <col min="10498" max="10498" width="47.83203125" customWidth="1"/>
    <col min="10499" max="10499" width="38.33203125" customWidth="1"/>
    <col min="10753" max="10753" width="9.5" customWidth="1"/>
    <col min="10754" max="10754" width="47.83203125" customWidth="1"/>
    <col min="10755" max="10755" width="38.33203125" customWidth="1"/>
    <col min="11009" max="11009" width="9.5" customWidth="1"/>
    <col min="11010" max="11010" width="47.83203125" customWidth="1"/>
    <col min="11011" max="11011" width="38.33203125" customWidth="1"/>
    <col min="11265" max="11265" width="9.5" customWidth="1"/>
    <col min="11266" max="11266" width="47.83203125" customWidth="1"/>
    <col min="11267" max="11267" width="38.33203125" customWidth="1"/>
    <col min="11521" max="11521" width="9.5" customWidth="1"/>
    <col min="11522" max="11522" width="47.83203125" customWidth="1"/>
    <col min="11523" max="11523" width="38.33203125" customWidth="1"/>
    <col min="11777" max="11777" width="9.5" customWidth="1"/>
    <col min="11778" max="11778" width="47.83203125" customWidth="1"/>
    <col min="11779" max="11779" width="38.33203125" customWidth="1"/>
    <col min="12033" max="12033" width="9.5" customWidth="1"/>
    <col min="12034" max="12034" width="47.83203125" customWidth="1"/>
    <col min="12035" max="12035" width="38.33203125" customWidth="1"/>
    <col min="12289" max="12289" width="9.5" customWidth="1"/>
    <col min="12290" max="12290" width="47.83203125" customWidth="1"/>
    <col min="12291" max="12291" width="38.33203125" customWidth="1"/>
    <col min="12545" max="12545" width="9.5" customWidth="1"/>
    <col min="12546" max="12546" width="47.83203125" customWidth="1"/>
    <col min="12547" max="12547" width="38.33203125" customWidth="1"/>
    <col min="12801" max="12801" width="9.5" customWidth="1"/>
    <col min="12802" max="12802" width="47.83203125" customWidth="1"/>
    <col min="12803" max="12803" width="38.33203125" customWidth="1"/>
    <col min="13057" max="13057" width="9.5" customWidth="1"/>
    <col min="13058" max="13058" width="47.83203125" customWidth="1"/>
    <col min="13059" max="13059" width="38.33203125" customWidth="1"/>
    <col min="13313" max="13313" width="9.5" customWidth="1"/>
    <col min="13314" max="13314" width="47.83203125" customWidth="1"/>
    <col min="13315" max="13315" width="38.33203125" customWidth="1"/>
    <col min="13569" max="13569" width="9.5" customWidth="1"/>
    <col min="13570" max="13570" width="47.83203125" customWidth="1"/>
    <col min="13571" max="13571" width="38.33203125" customWidth="1"/>
    <col min="13825" max="13825" width="9.5" customWidth="1"/>
    <col min="13826" max="13826" width="47.83203125" customWidth="1"/>
    <col min="13827" max="13827" width="38.33203125" customWidth="1"/>
    <col min="14081" max="14081" width="9.5" customWidth="1"/>
    <col min="14082" max="14082" width="47.83203125" customWidth="1"/>
    <col min="14083" max="14083" width="38.33203125" customWidth="1"/>
    <col min="14337" max="14337" width="9.5" customWidth="1"/>
    <col min="14338" max="14338" width="47.83203125" customWidth="1"/>
    <col min="14339" max="14339" width="38.33203125" customWidth="1"/>
    <col min="14593" max="14593" width="9.5" customWidth="1"/>
    <col min="14594" max="14594" width="47.83203125" customWidth="1"/>
    <col min="14595" max="14595" width="38.33203125" customWidth="1"/>
    <col min="14849" max="14849" width="9.5" customWidth="1"/>
    <col min="14850" max="14850" width="47.83203125" customWidth="1"/>
    <col min="14851" max="14851" width="38.33203125" customWidth="1"/>
    <col min="15105" max="15105" width="9.5" customWidth="1"/>
    <col min="15106" max="15106" width="47.83203125" customWidth="1"/>
    <col min="15107" max="15107" width="38.33203125" customWidth="1"/>
    <col min="15361" max="15361" width="9.5" customWidth="1"/>
    <col min="15362" max="15362" width="47.83203125" customWidth="1"/>
    <col min="15363" max="15363" width="38.33203125" customWidth="1"/>
    <col min="15617" max="15617" width="9.5" customWidth="1"/>
    <col min="15618" max="15618" width="47.83203125" customWidth="1"/>
    <col min="15619" max="15619" width="38.33203125" customWidth="1"/>
    <col min="15873" max="15873" width="9.5" customWidth="1"/>
    <col min="15874" max="15874" width="47.83203125" customWidth="1"/>
    <col min="15875" max="15875" width="38.33203125" customWidth="1"/>
    <col min="16129" max="16129" width="9.5" customWidth="1"/>
    <col min="16130" max="16130" width="47.83203125" customWidth="1"/>
    <col min="16131" max="16131" width="38.33203125" customWidth="1"/>
  </cols>
  <sheetData>
    <row r="1" spans="1:14" x14ac:dyDescent="0.2">
      <c r="A1" s="472" t="s">
        <v>879</v>
      </c>
      <c r="B1" s="472"/>
      <c r="C1" s="472"/>
    </row>
    <row r="3" spans="1:14" ht="15.75" customHeight="1" x14ac:dyDescent="0.25">
      <c r="A3" s="448"/>
      <c r="B3" s="448"/>
      <c r="C3" s="44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15.75" x14ac:dyDescent="0.25">
      <c r="A4" s="448" t="s">
        <v>866</v>
      </c>
      <c r="B4" s="448"/>
      <c r="C4" s="448"/>
    </row>
    <row r="6" spans="1:14" ht="20.25" customHeight="1" x14ac:dyDescent="0.2">
      <c r="A6" s="449" t="s">
        <v>646</v>
      </c>
      <c r="B6" s="450"/>
      <c r="C6" s="450"/>
      <c r="E6" s="224" t="s">
        <v>817</v>
      </c>
    </row>
    <row r="7" spans="1:14" ht="16.5" customHeight="1" x14ac:dyDescent="0.2">
      <c r="A7" s="129" t="s">
        <v>623</v>
      </c>
      <c r="B7" s="129" t="s">
        <v>25</v>
      </c>
      <c r="C7" s="129" t="s">
        <v>535</v>
      </c>
    </row>
    <row r="8" spans="1:14" ht="21" customHeight="1" x14ac:dyDescent="0.2">
      <c r="A8" s="129">
        <v>1</v>
      </c>
      <c r="B8" s="129">
        <v>2</v>
      </c>
      <c r="C8" s="129">
        <v>3</v>
      </c>
    </row>
    <row r="9" spans="1:14" ht="24.95" customHeight="1" x14ac:dyDescent="0.2">
      <c r="A9" s="197" t="s">
        <v>16</v>
      </c>
      <c r="B9" s="198" t="s">
        <v>435</v>
      </c>
      <c r="C9" s="199">
        <v>53013497</v>
      </c>
    </row>
    <row r="10" spans="1:14" ht="24.95" customHeight="1" x14ac:dyDescent="0.2">
      <c r="A10" s="197" t="s">
        <v>21</v>
      </c>
      <c r="B10" s="198" t="s">
        <v>436</v>
      </c>
      <c r="C10" s="199">
        <v>49945015</v>
      </c>
    </row>
    <row r="11" spans="1:14" ht="24.95" customHeight="1" x14ac:dyDescent="0.2">
      <c r="A11" s="200" t="s">
        <v>22</v>
      </c>
      <c r="B11" s="201" t="s">
        <v>437</v>
      </c>
      <c r="C11" s="202">
        <v>3068482</v>
      </c>
    </row>
    <row r="12" spans="1:14" ht="24.95" customHeight="1" x14ac:dyDescent="0.2">
      <c r="A12" s="197" t="s">
        <v>23</v>
      </c>
      <c r="B12" s="198" t="s">
        <v>438</v>
      </c>
      <c r="C12" s="199">
        <v>25943560</v>
      </c>
    </row>
    <row r="13" spans="1:14" ht="24.95" customHeight="1" x14ac:dyDescent="0.2">
      <c r="A13" s="197" t="s">
        <v>24</v>
      </c>
      <c r="B13" s="198" t="s">
        <v>439</v>
      </c>
      <c r="C13" s="199">
        <v>938219</v>
      </c>
    </row>
    <row r="14" spans="1:14" ht="24.95" customHeight="1" x14ac:dyDescent="0.2">
      <c r="A14" s="200" t="s">
        <v>377</v>
      </c>
      <c r="B14" s="201" t="s">
        <v>440</v>
      </c>
      <c r="C14" s="202">
        <v>25005341</v>
      </c>
    </row>
    <row r="15" spans="1:14" ht="24.95" customHeight="1" x14ac:dyDescent="0.2">
      <c r="A15" s="200" t="s">
        <v>378</v>
      </c>
      <c r="B15" s="201" t="s">
        <v>441</v>
      </c>
      <c r="C15" s="202">
        <v>28073823</v>
      </c>
    </row>
    <row r="16" spans="1:14" ht="24.95" customHeight="1" x14ac:dyDescent="0.2">
      <c r="A16" s="200" t="s">
        <v>387</v>
      </c>
      <c r="B16" s="201" t="s">
        <v>442</v>
      </c>
      <c r="C16" s="202">
        <v>28073823</v>
      </c>
    </row>
    <row r="17" spans="1:3" ht="24.95" customHeight="1" x14ac:dyDescent="0.2">
      <c r="A17" s="200" t="s">
        <v>389</v>
      </c>
      <c r="B17" s="201" t="s">
        <v>443</v>
      </c>
      <c r="C17" s="202">
        <v>28073823</v>
      </c>
    </row>
    <row r="18" spans="1:3" ht="24.95" customHeight="1" x14ac:dyDescent="0.2"/>
  </sheetData>
  <mergeCells count="4">
    <mergeCell ref="A4:C4"/>
    <mergeCell ref="A3:C3"/>
    <mergeCell ref="A6:C6"/>
    <mergeCell ref="A1:C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&amp;C&amp;P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1.sz.mell.</vt:lpstr>
      <vt:lpstr>2.sz.mell.</vt:lpstr>
      <vt:lpstr>3.sz.mell.</vt:lpstr>
      <vt:lpstr>4.sz.mell.</vt:lpstr>
      <vt:lpstr>5.sz.mell.</vt:lpstr>
      <vt:lpstr>6.sz.mell.</vt:lpstr>
      <vt:lpstr>7.sz. mell.</vt:lpstr>
      <vt:lpstr>8.sz.mell.</vt:lpstr>
      <vt:lpstr>9.sz.mell.</vt:lpstr>
      <vt:lpstr>10.sz.mell.</vt:lpstr>
      <vt:lpstr>11.sz.mell.</vt:lpstr>
      <vt:lpstr>12.sz.mell.</vt:lpstr>
      <vt:lpstr>13.sz.mell.</vt:lpstr>
      <vt:lpstr>3.sz.mell. NEM KELL</vt:lpstr>
      <vt:lpstr>Munka1</vt:lpstr>
      <vt:lpstr>'10.sz.mell.'!Nyomtatási_terület</vt:lpstr>
      <vt:lpstr>'12.sz.mell.'!Nyomtatási_terület</vt:lpstr>
      <vt:lpstr>'13.sz.mell.'!Nyomtatási_terület</vt:lpstr>
      <vt:lpstr>'2.sz.mell.'!Nyomtatási_terület</vt:lpstr>
      <vt:lpstr>'3.sz.mell.'!Nyomtatási_terület</vt:lpstr>
      <vt:lpstr>'4.sz.mell.'!Nyomtatási_terület</vt:lpstr>
      <vt:lpstr>'7.sz. mell.'!Nyomtatási_terület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Titkárság</cp:lastModifiedBy>
  <cp:lastPrinted>2025-04-11T07:55:14Z</cp:lastPrinted>
  <dcterms:created xsi:type="dcterms:W3CDTF">1999-10-30T10:30:45Z</dcterms:created>
  <dcterms:modified xsi:type="dcterms:W3CDTF">2025-04-11T07:58:53Z</dcterms:modified>
</cp:coreProperties>
</file>