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énzügy\Documents\Kriszti\2024\Ei.mod\HIVATAL\IV. név_1231\"/>
    </mc:Choice>
  </mc:AlternateContent>
  <xr:revisionPtr revIDLastSave="0" documentId="13_ncr:1_{83A4DAAC-1959-4FCC-85A1-4D0AD3908FB8}" xr6:coauthVersionLast="47" xr6:coauthVersionMax="47" xr10:uidLastSave="{00000000-0000-0000-0000-000000000000}"/>
  <bookViews>
    <workbookView xWindow="-120" yWindow="-120" windowWidth="29040" windowHeight="15840" tabRatio="493" xr2:uid="{00000000-000D-0000-FFFF-FFFF00000000}"/>
  </bookViews>
  <sheets>
    <sheet name="011130" sheetId="3" r:id="rId1"/>
    <sheet name="013210" sheetId="16" r:id="rId2"/>
    <sheet name="016010" sheetId="4" r:id="rId3"/>
    <sheet name="016030" sheetId="5" r:id="rId4"/>
    <sheet name="Hivatal összesen" sheetId="9" r:id="rId5"/>
    <sheet name="Műk.mérleg" sheetId="10" r:id="rId6"/>
    <sheet name="Felhalm.mérleg" sheetId="11" r:id="rId7"/>
    <sheet name="Felhalm." sheetId="12" r:id="rId8"/>
    <sheet name="Védőnő" sheetId="13" r:id="rId9"/>
    <sheet name="074040" sheetId="15" r:id="rId10"/>
    <sheet name="05. űrlap-NEM KELL!" sheetId="1" r:id="rId11"/>
    <sheet name="06. űrlap-NEM KELL!" sheetId="2" r:id="rId12"/>
    <sheet name="105020-NEM KELL!" sheetId="7" r:id="rId13"/>
    <sheet name="104051-NEM KELL!" sheetId="6" r:id="rId14"/>
    <sheet name="106020-NEM KELL!" sheetId="8" r:id="rId15"/>
    <sheet name="Munka1" sheetId="14" r:id="rId16"/>
  </sheets>
  <externalReferences>
    <externalReference r:id="rId17"/>
    <externalReference r:id="rId18"/>
  </externalReferences>
  <definedNames>
    <definedName name="_xlnm.Print_Area" localSheetId="0">'011130'!$A$1:$N$86</definedName>
    <definedName name="_xlnm.Print_Area" localSheetId="1">'013210'!$A$1:$H$87</definedName>
    <definedName name="_xlnm.Print_Area" localSheetId="2">'016010'!$A$1:$H$79</definedName>
    <definedName name="_xlnm.Print_Area" localSheetId="3">'016030'!$A$1:$H$78</definedName>
    <definedName name="_xlnm.Print_Area" localSheetId="9">'074040'!$A$1:$I$77</definedName>
    <definedName name="_xlnm.Print_Area" localSheetId="6">Felhalm.mérleg!$A$1:$I$34</definedName>
    <definedName name="_xlnm.Print_Area" localSheetId="4">'Hivatal összesen'!$A$1:$N$87</definedName>
    <definedName name="_xlnm.Print_Area" localSheetId="5">Műk.mérleg!$A$1:$I$34</definedName>
    <definedName name="_xlnm.Print_Area" localSheetId="8">Védőnő!$A$1:$I$141</definedName>
  </definedNames>
  <calcPr calcId="191029"/>
</workbook>
</file>

<file path=xl/calcChain.xml><?xml version="1.0" encoding="utf-8"?>
<calcChain xmlns="http://schemas.openxmlformats.org/spreadsheetml/2006/main">
  <c r="G51" i="3" l="1"/>
  <c r="G137" i="13" l="1"/>
  <c r="G136" i="13"/>
  <c r="F136" i="13"/>
  <c r="E136" i="13"/>
  <c r="E137" i="13" s="1"/>
  <c r="F137" i="13" s="1"/>
  <c r="F135" i="13"/>
  <c r="F134" i="13"/>
  <c r="G132" i="13"/>
  <c r="F132" i="13"/>
  <c r="E132" i="13"/>
  <c r="F131" i="13"/>
  <c r="F130" i="13"/>
  <c r="F129" i="13"/>
  <c r="G128" i="13"/>
  <c r="F128" i="13"/>
  <c r="E128" i="13"/>
  <c r="F127" i="13"/>
  <c r="F126" i="13"/>
  <c r="F125" i="13"/>
  <c r="F124" i="13"/>
  <c r="G123" i="13"/>
  <c r="F122" i="13"/>
  <c r="F121" i="13"/>
  <c r="F120" i="13"/>
  <c r="F119" i="13"/>
  <c r="G118" i="13"/>
  <c r="F118" i="13"/>
  <c r="E118" i="13"/>
  <c r="F117" i="13"/>
  <c r="G116" i="13"/>
  <c r="F116" i="13"/>
  <c r="E116" i="13"/>
  <c r="G115" i="13"/>
  <c r="E115" i="13"/>
  <c r="E123" i="13" s="1"/>
  <c r="F114" i="13"/>
  <c r="F113" i="13"/>
  <c r="F112" i="13"/>
  <c r="E112" i="13"/>
  <c r="F111" i="13"/>
  <c r="F110" i="13"/>
  <c r="F109" i="13"/>
  <c r="G108" i="13"/>
  <c r="F108" i="13"/>
  <c r="E108" i="13"/>
  <c r="F107" i="13"/>
  <c r="G106" i="13"/>
  <c r="G112" i="13" s="1"/>
  <c r="F106" i="13"/>
  <c r="E106" i="13"/>
  <c r="G105" i="13"/>
  <c r="G104" i="13"/>
  <c r="F104" i="13"/>
  <c r="E104" i="13"/>
  <c r="F103" i="13"/>
  <c r="F102" i="13"/>
  <c r="F101" i="13"/>
  <c r="G100" i="13"/>
  <c r="E100" i="13"/>
  <c r="F99" i="13"/>
  <c r="F100" i="13" s="1"/>
  <c r="G97" i="13"/>
  <c r="F96" i="13"/>
  <c r="F95" i="13"/>
  <c r="F94" i="13"/>
  <c r="F93" i="13"/>
  <c r="F92" i="13"/>
  <c r="E92" i="13"/>
  <c r="E97" i="13" s="1"/>
  <c r="F91" i="13"/>
  <c r="F90" i="13"/>
  <c r="F89" i="13"/>
  <c r="F88" i="13"/>
  <c r="F97" i="13" s="1"/>
  <c r="G87" i="13"/>
  <c r="E87" i="13"/>
  <c r="F87" i="13" s="1"/>
  <c r="F86" i="13"/>
  <c r="F85" i="13"/>
  <c r="G84" i="13"/>
  <c r="F84" i="13"/>
  <c r="E84" i="13"/>
  <c r="F83" i="13"/>
  <c r="F82" i="13"/>
  <c r="F81" i="13"/>
  <c r="F80" i="13"/>
  <c r="F79" i="13"/>
  <c r="F78" i="13"/>
  <c r="G77" i="13"/>
  <c r="F77" i="13"/>
  <c r="E77" i="13"/>
  <c r="G75" i="13"/>
  <c r="E75" i="13"/>
  <c r="E76" i="13" s="1"/>
  <c r="F74" i="13"/>
  <c r="F73" i="13"/>
  <c r="F72" i="13"/>
  <c r="G71" i="13"/>
  <c r="G76" i="13" s="1"/>
  <c r="G133" i="13" s="1"/>
  <c r="G138" i="13" s="1"/>
  <c r="F71" i="13"/>
  <c r="E71" i="13"/>
  <c r="F70" i="13"/>
  <c r="F69" i="13"/>
  <c r="F68" i="13"/>
  <c r="F67" i="13"/>
  <c r="F66" i="13"/>
  <c r="F65" i="13"/>
  <c r="F64" i="13"/>
  <c r="G59" i="13"/>
  <c r="G60" i="13" s="1"/>
  <c r="F58" i="13"/>
  <c r="F57" i="13"/>
  <c r="E57" i="13"/>
  <c r="E59" i="13" s="1"/>
  <c r="F56" i="13"/>
  <c r="E54" i="13"/>
  <c r="F53" i="13"/>
  <c r="F52" i="13"/>
  <c r="F51" i="13"/>
  <c r="G50" i="13"/>
  <c r="G54" i="13" s="1"/>
  <c r="F50" i="13"/>
  <c r="E50" i="13"/>
  <c r="G49" i="13"/>
  <c r="F49" i="13"/>
  <c r="E49" i="13"/>
  <c r="F48" i="13"/>
  <c r="F46" i="13"/>
  <c r="G45" i="13"/>
  <c r="G47" i="13" s="1"/>
  <c r="F45" i="13"/>
  <c r="E45" i="13"/>
  <c r="E47" i="13" s="1"/>
  <c r="F47" i="13" s="1"/>
  <c r="F44" i="13"/>
  <c r="F43" i="13"/>
  <c r="F42" i="13"/>
  <c r="F41" i="13"/>
  <c r="F40" i="13"/>
  <c r="F39" i="13"/>
  <c r="F38" i="13"/>
  <c r="F36" i="13"/>
  <c r="F35" i="13"/>
  <c r="G34" i="13"/>
  <c r="E34" i="13"/>
  <c r="F34" i="13" s="1"/>
  <c r="F32" i="13"/>
  <c r="G31" i="13"/>
  <c r="E31" i="13"/>
  <c r="F31" i="13" s="1"/>
  <c r="F30" i="13"/>
  <c r="G29" i="13"/>
  <c r="G33" i="13" s="1"/>
  <c r="E29" i="13"/>
  <c r="F29" i="13" s="1"/>
  <c r="F28" i="13"/>
  <c r="G27" i="13"/>
  <c r="E27" i="13"/>
  <c r="F27" i="13" s="1"/>
  <c r="G26" i="13"/>
  <c r="G37" i="13" s="1"/>
  <c r="F26" i="13"/>
  <c r="E26" i="13"/>
  <c r="F25" i="13"/>
  <c r="F24" i="13"/>
  <c r="G23" i="13"/>
  <c r="E23" i="13"/>
  <c r="F22" i="13"/>
  <c r="F21" i="13"/>
  <c r="F23" i="13" s="1"/>
  <c r="G20" i="13"/>
  <c r="F19" i="13"/>
  <c r="F18" i="13"/>
  <c r="F17" i="13"/>
  <c r="F16" i="13"/>
  <c r="F15" i="13"/>
  <c r="F14" i="13"/>
  <c r="E13" i="13"/>
  <c r="E20" i="13" s="1"/>
  <c r="F20" i="13" s="1"/>
  <c r="E12" i="13"/>
  <c r="F12" i="13" s="1"/>
  <c r="F11" i="13"/>
  <c r="F10" i="13"/>
  <c r="F9" i="13"/>
  <c r="F8" i="13"/>
  <c r="F7" i="13"/>
  <c r="F6" i="13"/>
  <c r="F76" i="13" l="1"/>
  <c r="F59" i="13"/>
  <c r="E60" i="13"/>
  <c r="F60" i="13" s="1"/>
  <c r="E105" i="13"/>
  <c r="F105" i="13" s="1"/>
  <c r="G55" i="13"/>
  <c r="G61" i="13" s="1"/>
  <c r="F13" i="13"/>
  <c r="E33" i="13"/>
  <c r="F33" i="13" s="1"/>
  <c r="F54" i="13"/>
  <c r="F75" i="13"/>
  <c r="F115" i="13"/>
  <c r="F123" i="13" s="1"/>
  <c r="E37" i="13" l="1"/>
  <c r="E133" i="13"/>
  <c r="F133" i="13" l="1"/>
  <c r="E138" i="13"/>
  <c r="F138" i="13" s="1"/>
  <c r="F37" i="13"/>
  <c r="E55" i="13"/>
  <c r="F55" i="13" l="1"/>
  <c r="E61" i="13"/>
  <c r="F61" i="13" s="1"/>
  <c r="G73" i="5" l="1"/>
  <c r="E73" i="5"/>
  <c r="D73" i="5"/>
  <c r="C73" i="5"/>
  <c r="F72" i="5"/>
  <c r="F71" i="5"/>
  <c r="F73" i="5" s="1"/>
  <c r="G69" i="5"/>
  <c r="E69" i="5"/>
  <c r="D69" i="5"/>
  <c r="F69" i="5" s="1"/>
  <c r="C69" i="5"/>
  <c r="F68" i="5"/>
  <c r="F67" i="5"/>
  <c r="F66" i="5"/>
  <c r="F65" i="5"/>
  <c r="G63" i="5"/>
  <c r="E63" i="5"/>
  <c r="D63" i="5"/>
  <c r="F63" i="5" s="1"/>
  <c r="C63" i="5"/>
  <c r="F62" i="5"/>
  <c r="F61" i="5"/>
  <c r="H61" i="5" s="1"/>
  <c r="G60" i="5"/>
  <c r="E60" i="5"/>
  <c r="D60" i="5"/>
  <c r="F60" i="5" s="1"/>
  <c r="C60" i="5"/>
  <c r="F59" i="5"/>
  <c r="H59" i="5" s="1"/>
  <c r="G58" i="5"/>
  <c r="E58" i="5"/>
  <c r="D58" i="5"/>
  <c r="C58" i="5"/>
  <c r="H57" i="5"/>
  <c r="F56" i="5"/>
  <c r="F55" i="5"/>
  <c r="F54" i="5"/>
  <c r="F53" i="5"/>
  <c r="G52" i="5"/>
  <c r="E52" i="5"/>
  <c r="D52" i="5"/>
  <c r="F52" i="5" s="1"/>
  <c r="C52" i="5"/>
  <c r="F51" i="5"/>
  <c r="F50" i="5"/>
  <c r="G49" i="5"/>
  <c r="E49" i="5"/>
  <c r="E64" i="5" s="1"/>
  <c r="D49" i="5"/>
  <c r="D64" i="5" s="1"/>
  <c r="C49" i="5"/>
  <c r="H48" i="5"/>
  <c r="F48" i="5"/>
  <c r="F47" i="5"/>
  <c r="H47" i="5" s="1"/>
  <c r="F46" i="5"/>
  <c r="F45" i="5"/>
  <c r="F44" i="5"/>
  <c r="F43" i="5"/>
  <c r="H43" i="5" s="1"/>
  <c r="G42" i="5"/>
  <c r="E42" i="5"/>
  <c r="D42" i="5"/>
  <c r="C42" i="5"/>
  <c r="G40" i="5"/>
  <c r="E40" i="5"/>
  <c r="D40" i="5"/>
  <c r="C40" i="5"/>
  <c r="F39" i="5"/>
  <c r="F38" i="5"/>
  <c r="G37" i="5"/>
  <c r="G41" i="5" s="1"/>
  <c r="E37" i="5"/>
  <c r="D37" i="5"/>
  <c r="C37" i="5"/>
  <c r="C41" i="5" s="1"/>
  <c r="F36" i="5"/>
  <c r="H36" i="5" s="1"/>
  <c r="F35" i="5"/>
  <c r="F34" i="5"/>
  <c r="F33" i="5"/>
  <c r="F32" i="5"/>
  <c r="F31" i="5"/>
  <c r="F30" i="5"/>
  <c r="F23" i="5"/>
  <c r="H23" i="5" s="1"/>
  <c r="G24" i="5"/>
  <c r="E22" i="5"/>
  <c r="E24" i="5" s="1"/>
  <c r="E25" i="5" s="1"/>
  <c r="D22" i="5"/>
  <c r="D24" i="5" s="1"/>
  <c r="C22" i="5"/>
  <c r="C24" i="5" s="1"/>
  <c r="C25" i="5" s="1"/>
  <c r="F21" i="5"/>
  <c r="H21" i="5" s="1"/>
  <c r="C19" i="5"/>
  <c r="F18" i="5"/>
  <c r="F17" i="5"/>
  <c r="G16" i="5"/>
  <c r="G19" i="5" s="1"/>
  <c r="E16" i="5"/>
  <c r="E19" i="5" s="1"/>
  <c r="D16" i="5"/>
  <c r="D19" i="5" s="1"/>
  <c r="F19" i="5" s="1"/>
  <c r="C16" i="5"/>
  <c r="C15" i="5"/>
  <c r="F14" i="5"/>
  <c r="G13" i="5"/>
  <c r="G15" i="5" s="1"/>
  <c r="E13" i="5"/>
  <c r="E15" i="5" s="1"/>
  <c r="D13" i="5"/>
  <c r="D15" i="5" s="1"/>
  <c r="C13" i="5"/>
  <c r="F12" i="5"/>
  <c r="H11" i="5"/>
  <c r="F11" i="5"/>
  <c r="G10" i="5"/>
  <c r="E10" i="5"/>
  <c r="E20" i="5" s="1"/>
  <c r="E26" i="5" s="1"/>
  <c r="D10" i="5"/>
  <c r="F10" i="5" s="1"/>
  <c r="C10" i="5"/>
  <c r="F9" i="5"/>
  <c r="F6" i="5"/>
  <c r="H34" i="4"/>
  <c r="H46" i="4"/>
  <c r="H47" i="4"/>
  <c r="H54" i="4"/>
  <c r="H58" i="4"/>
  <c r="H66" i="4"/>
  <c r="H71" i="4"/>
  <c r="G74" i="4"/>
  <c r="E74" i="4"/>
  <c r="D74" i="4"/>
  <c r="C74" i="4"/>
  <c r="F73" i="4"/>
  <c r="H73" i="4" s="1"/>
  <c r="F72" i="4"/>
  <c r="H72" i="4" s="1"/>
  <c r="G70" i="4"/>
  <c r="E70" i="4"/>
  <c r="D70" i="4"/>
  <c r="C70" i="4"/>
  <c r="F69" i="4"/>
  <c r="H69" i="4" s="1"/>
  <c r="F68" i="4"/>
  <c r="H68" i="4" s="1"/>
  <c r="F67" i="4"/>
  <c r="H67" i="4" s="1"/>
  <c r="F66" i="4"/>
  <c r="G64" i="4"/>
  <c r="H64" i="4" s="1"/>
  <c r="E64" i="4"/>
  <c r="F64" i="4" s="1"/>
  <c r="D64" i="4"/>
  <c r="C64" i="4"/>
  <c r="F63" i="4"/>
  <c r="H63" i="4" s="1"/>
  <c r="F62" i="4"/>
  <c r="H62" i="4" s="1"/>
  <c r="G61" i="4"/>
  <c r="E61" i="4"/>
  <c r="D61" i="4"/>
  <c r="C61" i="4"/>
  <c r="F60" i="4"/>
  <c r="H60" i="4" s="1"/>
  <c r="G59" i="4"/>
  <c r="E59" i="4"/>
  <c r="D59" i="4"/>
  <c r="C59" i="4"/>
  <c r="F58" i="4"/>
  <c r="F57" i="4"/>
  <c r="H57" i="4" s="1"/>
  <c r="F56" i="4"/>
  <c r="H56" i="4" s="1"/>
  <c r="F55" i="4"/>
  <c r="H55" i="4" s="1"/>
  <c r="F54" i="4"/>
  <c r="G53" i="4"/>
  <c r="G65" i="4" s="1"/>
  <c r="F53" i="4"/>
  <c r="E53" i="4"/>
  <c r="D53" i="4"/>
  <c r="C53" i="4"/>
  <c r="F52" i="4"/>
  <c r="H52" i="4" s="1"/>
  <c r="F51" i="4"/>
  <c r="H51" i="4" s="1"/>
  <c r="E50" i="4"/>
  <c r="D50" i="4"/>
  <c r="C50" i="4"/>
  <c r="F49" i="4"/>
  <c r="H49" i="4" s="1"/>
  <c r="F48" i="4"/>
  <c r="H48" i="4" s="1"/>
  <c r="F46" i="4"/>
  <c r="F45" i="4"/>
  <c r="F43" i="4" s="1"/>
  <c r="F44" i="4"/>
  <c r="H44" i="4" s="1"/>
  <c r="G43" i="4"/>
  <c r="H43" i="4" s="1"/>
  <c r="E43" i="4"/>
  <c r="D43" i="4"/>
  <c r="C43" i="4"/>
  <c r="G41" i="4"/>
  <c r="E41" i="4"/>
  <c r="D41" i="4"/>
  <c r="C41" i="4"/>
  <c r="F40" i="4"/>
  <c r="H40" i="4" s="1"/>
  <c r="F39" i="4"/>
  <c r="H39" i="4" s="1"/>
  <c r="G38" i="4"/>
  <c r="H38" i="4" s="1"/>
  <c r="E38" i="4"/>
  <c r="D38" i="4"/>
  <c r="F38" i="4" s="1"/>
  <c r="C38" i="4"/>
  <c r="C42" i="4" s="1"/>
  <c r="F37" i="4"/>
  <c r="H37" i="4" s="1"/>
  <c r="F36" i="4"/>
  <c r="H36" i="4" s="1"/>
  <c r="F35" i="4"/>
  <c r="H35" i="4" s="1"/>
  <c r="F34" i="4"/>
  <c r="F33" i="4"/>
  <c r="H33" i="4" s="1"/>
  <c r="F32" i="4"/>
  <c r="H32" i="4" s="1"/>
  <c r="F30" i="4"/>
  <c r="H30" i="4" s="1"/>
  <c r="G22" i="4"/>
  <c r="G24" i="4" s="1"/>
  <c r="G25" i="4" s="1"/>
  <c r="G16" i="4"/>
  <c r="G19" i="4" s="1"/>
  <c r="G13" i="4"/>
  <c r="G15" i="4" s="1"/>
  <c r="G10" i="4"/>
  <c r="E22" i="4"/>
  <c r="E24" i="4" s="1"/>
  <c r="E25" i="4" s="1"/>
  <c r="E16" i="4"/>
  <c r="E19" i="4" s="1"/>
  <c r="E13" i="4"/>
  <c r="E15" i="4" s="1"/>
  <c r="E10" i="4"/>
  <c r="D24" i="4"/>
  <c r="D25" i="4" s="1"/>
  <c r="D21" i="4"/>
  <c r="D16" i="4"/>
  <c r="D19" i="4" s="1"/>
  <c r="D13" i="4"/>
  <c r="D15" i="4" s="1"/>
  <c r="D10" i="4"/>
  <c r="C22" i="4"/>
  <c r="C24" i="4" s="1"/>
  <c r="C25" i="4" s="1"/>
  <c r="C16" i="4"/>
  <c r="C19" i="4" s="1"/>
  <c r="C13" i="4"/>
  <c r="C15" i="4" s="1"/>
  <c r="C6" i="4"/>
  <c r="C10" i="4" s="1"/>
  <c r="G39" i="16"/>
  <c r="E29" i="16"/>
  <c r="F29" i="16"/>
  <c r="G29" i="16"/>
  <c r="D29" i="16"/>
  <c r="C82" i="16"/>
  <c r="C75" i="16"/>
  <c r="C77" i="16" s="1"/>
  <c r="C73" i="16"/>
  <c r="C67" i="16"/>
  <c r="C63" i="16"/>
  <c r="C61" i="16"/>
  <c r="C54" i="16"/>
  <c r="C51" i="16"/>
  <c r="C44" i="16"/>
  <c r="C42" i="16"/>
  <c r="C39" i="16"/>
  <c r="C22" i="16"/>
  <c r="C24" i="16" s="1"/>
  <c r="C25" i="16" s="1"/>
  <c r="C16" i="16"/>
  <c r="C19" i="16" s="1"/>
  <c r="C13" i="16"/>
  <c r="C15" i="16" s="1"/>
  <c r="C6" i="16"/>
  <c r="C10" i="16" s="1"/>
  <c r="G81" i="3"/>
  <c r="G74" i="3"/>
  <c r="G76" i="3" s="1"/>
  <c r="G73" i="3"/>
  <c r="G67" i="3"/>
  <c r="G63" i="3"/>
  <c r="G61" i="3"/>
  <c r="G54" i="3"/>
  <c r="G68" i="3"/>
  <c r="G44" i="3"/>
  <c r="G43" i="3"/>
  <c r="G42" i="3"/>
  <c r="G39" i="3"/>
  <c r="G22" i="3"/>
  <c r="G24" i="3" s="1"/>
  <c r="G25" i="3" s="1"/>
  <c r="G16" i="3"/>
  <c r="G19" i="3" s="1"/>
  <c r="G15" i="3"/>
  <c r="G13" i="3"/>
  <c r="G10" i="3"/>
  <c r="G20" i="3" s="1"/>
  <c r="F85" i="3"/>
  <c r="F83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6" i="3"/>
  <c r="F65" i="3"/>
  <c r="F64" i="3"/>
  <c r="F67" i="3" s="1"/>
  <c r="F63" i="3"/>
  <c r="F62" i="3"/>
  <c r="F60" i="3"/>
  <c r="F59" i="3"/>
  <c r="F58" i="3"/>
  <c r="F57" i="3"/>
  <c r="F61" i="3" s="1"/>
  <c r="F56" i="3"/>
  <c r="F55" i="3"/>
  <c r="F53" i="3"/>
  <c r="F54" i="3" s="1"/>
  <c r="F52" i="3"/>
  <c r="F50" i="3"/>
  <c r="F49" i="3"/>
  <c r="F51" i="3" s="1"/>
  <c r="F48" i="3"/>
  <c r="F47" i="3"/>
  <c r="F46" i="3"/>
  <c r="F45" i="3"/>
  <c r="F44" i="3" s="1"/>
  <c r="F41" i="3"/>
  <c r="F42" i="3" s="1"/>
  <c r="F40" i="3"/>
  <c r="F38" i="3"/>
  <c r="F37" i="3"/>
  <c r="F36" i="3"/>
  <c r="F35" i="3"/>
  <c r="F34" i="3"/>
  <c r="F33" i="3"/>
  <c r="F32" i="3"/>
  <c r="F31" i="3"/>
  <c r="F30" i="3"/>
  <c r="F39" i="3" s="1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6" i="3"/>
  <c r="E81" i="3"/>
  <c r="E76" i="3"/>
  <c r="E74" i="3"/>
  <c r="E73" i="3"/>
  <c r="E67" i="3"/>
  <c r="E63" i="3"/>
  <c r="E61" i="3"/>
  <c r="E54" i="3"/>
  <c r="E51" i="3"/>
  <c r="E68" i="3" s="1"/>
  <c r="E44" i="3"/>
  <c r="E42" i="3"/>
  <c r="E39" i="3"/>
  <c r="E43" i="3" s="1"/>
  <c r="E82" i="3" s="1"/>
  <c r="E83" i="3" s="1"/>
  <c r="E22" i="3"/>
  <c r="E24" i="3" s="1"/>
  <c r="E25" i="3" s="1"/>
  <c r="E16" i="3"/>
  <c r="E19" i="3" s="1"/>
  <c r="E15" i="3"/>
  <c r="E13" i="3"/>
  <c r="E6" i="3"/>
  <c r="E10" i="3" s="1"/>
  <c r="E20" i="3" s="1"/>
  <c r="E26" i="3" s="1"/>
  <c r="D81" i="3"/>
  <c r="D76" i="3"/>
  <c r="D74" i="3"/>
  <c r="D73" i="3"/>
  <c r="D63" i="3"/>
  <c r="D61" i="3"/>
  <c r="D54" i="3"/>
  <c r="D51" i="3"/>
  <c r="D64" i="3" s="1"/>
  <c r="D67" i="3" s="1"/>
  <c r="D48" i="3"/>
  <c r="D45" i="3"/>
  <c r="D44" i="3"/>
  <c r="D42" i="3"/>
  <c r="D39" i="3"/>
  <c r="D43" i="3" s="1"/>
  <c r="D22" i="3"/>
  <c r="D24" i="3" s="1"/>
  <c r="D25" i="3" s="1"/>
  <c r="D16" i="3"/>
  <c r="D19" i="3" s="1"/>
  <c r="D15" i="3"/>
  <c r="D13" i="3"/>
  <c r="D6" i="3"/>
  <c r="D10" i="3" s="1"/>
  <c r="D20" i="3" s="1"/>
  <c r="D26" i="3" s="1"/>
  <c r="F64" i="5" l="1"/>
  <c r="F13" i="5"/>
  <c r="F22" i="5"/>
  <c r="H22" i="5" s="1"/>
  <c r="F37" i="5"/>
  <c r="H37" i="5" s="1"/>
  <c r="F42" i="5"/>
  <c r="H42" i="5" s="1"/>
  <c r="C20" i="5"/>
  <c r="C26" i="5" s="1"/>
  <c r="G20" i="5"/>
  <c r="F16" i="5"/>
  <c r="E41" i="5"/>
  <c r="E74" i="5" s="1"/>
  <c r="E75" i="5" s="1"/>
  <c r="F49" i="5"/>
  <c r="H49" i="5" s="1"/>
  <c r="H60" i="5"/>
  <c r="H63" i="5"/>
  <c r="D20" i="5"/>
  <c r="F20" i="5" s="1"/>
  <c r="H20" i="5" s="1"/>
  <c r="F40" i="5"/>
  <c r="C64" i="5"/>
  <c r="C74" i="5" s="1"/>
  <c r="C75" i="5" s="1"/>
  <c r="G64" i="5"/>
  <c r="H64" i="5" s="1"/>
  <c r="F58" i="5"/>
  <c r="H58" i="5" s="1"/>
  <c r="H61" i="4"/>
  <c r="F61" i="4"/>
  <c r="H53" i="4"/>
  <c r="H45" i="4"/>
  <c r="F74" i="4"/>
  <c r="H74" i="4" s="1"/>
  <c r="C43" i="16"/>
  <c r="C20" i="16"/>
  <c r="C26" i="16" s="1"/>
  <c r="C68" i="16"/>
  <c r="C83" i="16" s="1"/>
  <c r="C84" i="16" s="1"/>
  <c r="D26" i="5"/>
  <c r="F26" i="5" s="1"/>
  <c r="F24" i="5"/>
  <c r="H24" i="5" s="1"/>
  <c r="D25" i="5"/>
  <c r="F25" i="5" s="1"/>
  <c r="G25" i="5"/>
  <c r="F15" i="5"/>
  <c r="H15" i="5" s="1"/>
  <c r="D41" i="5"/>
  <c r="E42" i="4"/>
  <c r="D65" i="4"/>
  <c r="E65" i="4"/>
  <c r="E75" i="4" s="1"/>
  <c r="E76" i="4" s="1"/>
  <c r="E20" i="4"/>
  <c r="E26" i="4" s="1"/>
  <c r="G42" i="4"/>
  <c r="F41" i="4"/>
  <c r="H41" i="4" s="1"/>
  <c r="G20" i="4"/>
  <c r="G26" i="4" s="1"/>
  <c r="C65" i="4"/>
  <c r="C75" i="4" s="1"/>
  <c r="C76" i="4" s="1"/>
  <c r="F59" i="4"/>
  <c r="H59" i="4" s="1"/>
  <c r="F70" i="4"/>
  <c r="H70" i="4" s="1"/>
  <c r="D42" i="4"/>
  <c r="F50" i="4"/>
  <c r="H50" i="4" s="1"/>
  <c r="D20" i="4"/>
  <c r="D26" i="4" s="1"/>
  <c r="C20" i="4"/>
  <c r="C26" i="4" s="1"/>
  <c r="G82" i="3"/>
  <c r="G83" i="3" s="1"/>
  <c r="G26" i="3"/>
  <c r="F68" i="3"/>
  <c r="F43" i="3"/>
  <c r="F82" i="3" s="1"/>
  <c r="D68" i="3"/>
  <c r="D82" i="3" s="1"/>
  <c r="D83" i="3" s="1"/>
  <c r="H25" i="5" l="1"/>
  <c r="G74" i="5"/>
  <c r="G75" i="5" s="1"/>
  <c r="G75" i="4"/>
  <c r="F41" i="5"/>
  <c r="H41" i="5" s="1"/>
  <c r="D74" i="5"/>
  <c r="G26" i="5"/>
  <c r="H26" i="5" s="1"/>
  <c r="F65" i="4"/>
  <c r="H65" i="4" s="1"/>
  <c r="D75" i="4"/>
  <c r="D76" i="4" s="1"/>
  <c r="F42" i="4"/>
  <c r="F75" i="4" s="1"/>
  <c r="F76" i="4" s="1"/>
  <c r="H42" i="4" l="1"/>
  <c r="G76" i="4"/>
  <c r="H76" i="4" s="1"/>
  <c r="H75" i="4"/>
  <c r="D75" i="5"/>
  <c r="F75" i="5" s="1"/>
  <c r="H75" i="5" s="1"/>
  <c r="F74" i="5"/>
  <c r="H74" i="5" s="1"/>
  <c r="E29" i="3" l="1"/>
  <c r="F29" i="3"/>
  <c r="G29" i="3"/>
  <c r="D29" i="3"/>
  <c r="C81" i="3"/>
  <c r="C76" i="3"/>
  <c r="C74" i="3"/>
  <c r="C73" i="3"/>
  <c r="C67" i="3"/>
  <c r="C63" i="3"/>
  <c r="C61" i="3"/>
  <c r="C54" i="3"/>
  <c r="C51" i="3"/>
  <c r="C68" i="3" s="1"/>
  <c r="C44" i="3"/>
  <c r="C42" i="3"/>
  <c r="C39" i="3"/>
  <c r="C43" i="3" s="1"/>
  <c r="C22" i="3"/>
  <c r="C24" i="3" s="1"/>
  <c r="C25" i="3" s="1"/>
  <c r="C16" i="3"/>
  <c r="C19" i="3" s="1"/>
  <c r="C15" i="3"/>
  <c r="C13" i="3"/>
  <c r="C6" i="3"/>
  <c r="C10" i="3" s="1"/>
  <c r="C20" i="3" s="1"/>
  <c r="C26" i="3" s="1"/>
  <c r="C82" i="3" l="1"/>
  <c r="C83" i="3" s="1"/>
  <c r="G30" i="10" l="1"/>
  <c r="G12" i="10" l="1"/>
  <c r="I141" i="13"/>
  <c r="I137" i="13"/>
  <c r="I136" i="13"/>
  <c r="I132" i="13"/>
  <c r="I128" i="13"/>
  <c r="I123" i="13"/>
  <c r="I118" i="13"/>
  <c r="I116" i="13"/>
  <c r="I115" i="13"/>
  <c r="I108" i="13"/>
  <c r="I106" i="13"/>
  <c r="I112" i="13" s="1"/>
  <c r="I100" i="13"/>
  <c r="I105" i="13" s="1"/>
  <c r="I97" i="13"/>
  <c r="I87" i="13"/>
  <c r="I101" i="13" s="1"/>
  <c r="I104" i="13" s="1"/>
  <c r="I84" i="13"/>
  <c r="I78" i="13"/>
  <c r="I77" i="13" s="1"/>
  <c r="I75" i="13"/>
  <c r="I71" i="13"/>
  <c r="I76" i="13" s="1"/>
  <c r="I133" i="13" s="1"/>
  <c r="I138" i="13" s="1"/>
  <c r="I59" i="13"/>
  <c r="I60" i="13" s="1"/>
  <c r="I57" i="13"/>
  <c r="I54" i="13"/>
  <c r="I55" i="13" s="1"/>
  <c r="I61" i="13" s="1"/>
  <c r="I50" i="13"/>
  <c r="I49" i="13"/>
  <c r="I45" i="13"/>
  <c r="I47" i="13" s="1"/>
  <c r="I34" i="13"/>
  <c r="I31" i="13"/>
  <c r="I29" i="13"/>
  <c r="I33" i="13" s="1"/>
  <c r="I27" i="13"/>
  <c r="I26" i="13"/>
  <c r="I37" i="13" s="1"/>
  <c r="I23" i="13"/>
  <c r="I20" i="13"/>
  <c r="I13" i="13"/>
  <c r="I12" i="13"/>
  <c r="I87" i="9" l="1"/>
  <c r="I86" i="9"/>
  <c r="I85" i="9"/>
  <c r="I84" i="9"/>
  <c r="I83" i="9"/>
  <c r="I82" i="9"/>
  <c r="G7" i="11"/>
  <c r="I81" i="9"/>
  <c r="I80" i="9"/>
  <c r="I78" i="9"/>
  <c r="I77" i="9"/>
  <c r="G11" i="10"/>
  <c r="I76" i="9"/>
  <c r="I75" i="9"/>
  <c r="I74" i="9"/>
  <c r="I73" i="9"/>
  <c r="I72" i="9"/>
  <c r="I71" i="9"/>
  <c r="I70" i="9"/>
  <c r="I69" i="9"/>
  <c r="I68" i="9"/>
  <c r="I9" i="10"/>
  <c r="G9" i="10"/>
  <c r="I67" i="9"/>
  <c r="I66" i="9"/>
  <c r="I65" i="9"/>
  <c r="I64" i="9"/>
  <c r="I63" i="9"/>
  <c r="I62" i="9"/>
  <c r="I61" i="9"/>
  <c r="I60" i="9"/>
  <c r="I59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8" i="10"/>
  <c r="G8" i="10"/>
  <c r="I43" i="9"/>
  <c r="I7" i="10"/>
  <c r="G7" i="10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6" i="9"/>
  <c r="I25" i="9"/>
  <c r="I24" i="9"/>
  <c r="I23" i="9"/>
  <c r="C24" i="10"/>
  <c r="I22" i="9"/>
  <c r="C21" i="10"/>
  <c r="I21" i="9"/>
  <c r="I20" i="9"/>
  <c r="I19" i="9"/>
  <c r="I18" i="9"/>
  <c r="I17" i="9"/>
  <c r="I16" i="9"/>
  <c r="I15" i="9"/>
  <c r="C11" i="10"/>
  <c r="I14" i="9"/>
  <c r="I13" i="9"/>
  <c r="I12" i="9"/>
  <c r="I11" i="9"/>
  <c r="I10" i="9"/>
  <c r="D8" i="10"/>
  <c r="C8" i="10"/>
  <c r="I9" i="9"/>
  <c r="I8" i="9"/>
  <c r="I6" i="9"/>
  <c r="H31" i="4"/>
  <c r="F23" i="4"/>
  <c r="F21" i="4"/>
  <c r="F18" i="4"/>
  <c r="F17" i="4"/>
  <c r="F14" i="4"/>
  <c r="H14" i="4" s="1"/>
  <c r="F13" i="4"/>
  <c r="F12" i="4"/>
  <c r="F11" i="4"/>
  <c r="F9" i="4"/>
  <c r="H9" i="4" s="1"/>
  <c r="G82" i="16"/>
  <c r="E82" i="16"/>
  <c r="F81" i="16"/>
  <c r="F80" i="16"/>
  <c r="F79" i="16"/>
  <c r="F78" i="16"/>
  <c r="D77" i="16"/>
  <c r="F76" i="16"/>
  <c r="G75" i="16"/>
  <c r="G77" i="16" s="1"/>
  <c r="E75" i="16"/>
  <c r="F75" i="16" s="1"/>
  <c r="F74" i="16"/>
  <c r="G73" i="16"/>
  <c r="E73" i="16"/>
  <c r="F73" i="16" s="1"/>
  <c r="F72" i="16"/>
  <c r="F71" i="16"/>
  <c r="F70" i="16"/>
  <c r="F69" i="16"/>
  <c r="G67" i="16"/>
  <c r="E67" i="16"/>
  <c r="F66" i="16"/>
  <c r="F65" i="16"/>
  <c r="F64" i="16"/>
  <c r="G63" i="16"/>
  <c r="E63" i="16"/>
  <c r="F62" i="16"/>
  <c r="F63" i="16" s="1"/>
  <c r="G61" i="16"/>
  <c r="E61" i="16"/>
  <c r="F60" i="16"/>
  <c r="F59" i="16"/>
  <c r="F58" i="16"/>
  <c r="F57" i="16"/>
  <c r="F56" i="16"/>
  <c r="F55" i="16"/>
  <c r="F61" i="16" s="1"/>
  <c r="G54" i="16"/>
  <c r="E54" i="16"/>
  <c r="F53" i="16"/>
  <c r="F52" i="16"/>
  <c r="G51" i="16"/>
  <c r="E51" i="16"/>
  <c r="F50" i="16"/>
  <c r="H50" i="16" s="1"/>
  <c r="F49" i="16"/>
  <c r="F48" i="16"/>
  <c r="F47" i="16"/>
  <c r="F46" i="16"/>
  <c r="F45" i="16"/>
  <c r="G44" i="16"/>
  <c r="E44" i="16"/>
  <c r="D44" i="16"/>
  <c r="G43" i="16"/>
  <c r="G42" i="16"/>
  <c r="E42" i="16"/>
  <c r="F41" i="16"/>
  <c r="F40" i="16"/>
  <c r="H40" i="16" s="1"/>
  <c r="E39" i="16"/>
  <c r="D39" i="16"/>
  <c r="D43" i="16" s="1"/>
  <c r="F38" i="16"/>
  <c r="F37" i="16"/>
  <c r="F36" i="16"/>
  <c r="F35" i="16"/>
  <c r="F34" i="16"/>
  <c r="F33" i="16"/>
  <c r="F32" i="16"/>
  <c r="F31" i="16"/>
  <c r="F30" i="16"/>
  <c r="F23" i="16"/>
  <c r="G22" i="16"/>
  <c r="G24" i="16" s="1"/>
  <c r="G25" i="16" s="1"/>
  <c r="E22" i="16"/>
  <c r="E24" i="16" s="1"/>
  <c r="F21" i="16"/>
  <c r="F18" i="16"/>
  <c r="F17" i="16"/>
  <c r="G16" i="16"/>
  <c r="G19" i="16" s="1"/>
  <c r="E16" i="16"/>
  <c r="F16" i="16" s="1"/>
  <c r="F14" i="16"/>
  <c r="G13" i="16"/>
  <c r="G15" i="16" s="1"/>
  <c r="E13" i="16"/>
  <c r="E15" i="16" s="1"/>
  <c r="F15" i="16" s="1"/>
  <c r="F12" i="16"/>
  <c r="F11" i="16"/>
  <c r="F9" i="16"/>
  <c r="F8" i="16"/>
  <c r="G6" i="16"/>
  <c r="G10" i="16" s="1"/>
  <c r="E6" i="16"/>
  <c r="E10" i="16" s="1"/>
  <c r="D6" i="16"/>
  <c r="I81" i="3"/>
  <c r="I76" i="3"/>
  <c r="I74" i="3"/>
  <c r="I73" i="3"/>
  <c r="I63" i="3"/>
  <c r="I61" i="3"/>
  <c r="I54" i="3"/>
  <c r="I51" i="3"/>
  <c r="I64" i="3" s="1"/>
  <c r="I67" i="3" s="1"/>
  <c r="I48" i="3"/>
  <c r="I45" i="3"/>
  <c r="I44" i="3"/>
  <c r="I42" i="3"/>
  <c r="I43" i="3" s="1"/>
  <c r="I39" i="3"/>
  <c r="I24" i="3"/>
  <c r="I25" i="3" s="1"/>
  <c r="I22" i="3"/>
  <c r="I16" i="3"/>
  <c r="I19" i="3" s="1"/>
  <c r="I13" i="3"/>
  <c r="I15" i="3" s="1"/>
  <c r="I6" i="3"/>
  <c r="I10" i="3" s="1"/>
  <c r="H80" i="3"/>
  <c r="H79" i="3"/>
  <c r="H75" i="3"/>
  <c r="H66" i="3"/>
  <c r="H67" i="3"/>
  <c r="H63" i="3"/>
  <c r="H60" i="3"/>
  <c r="H59" i="3"/>
  <c r="H57" i="3"/>
  <c r="H56" i="3"/>
  <c r="H53" i="3"/>
  <c r="H50" i="3"/>
  <c r="H49" i="3"/>
  <c r="H48" i="3"/>
  <c r="H45" i="3"/>
  <c r="H41" i="3"/>
  <c r="H36" i="3"/>
  <c r="H35" i="3"/>
  <c r="H30" i="3"/>
  <c r="H23" i="3"/>
  <c r="H21" i="3"/>
  <c r="H14" i="3"/>
  <c r="H13" i="3"/>
  <c r="H12" i="3"/>
  <c r="E43" i="16" l="1"/>
  <c r="G68" i="16"/>
  <c r="E19" i="16"/>
  <c r="F19" i="16" s="1"/>
  <c r="E77" i="16"/>
  <c r="E68" i="16"/>
  <c r="F67" i="16"/>
  <c r="H67" i="16" s="1"/>
  <c r="F82" i="16"/>
  <c r="F13" i="16"/>
  <c r="F42" i="16"/>
  <c r="H42" i="16" s="1"/>
  <c r="D83" i="16"/>
  <c r="D84" i="16" s="1"/>
  <c r="F51" i="16"/>
  <c r="F54" i="16"/>
  <c r="F6" i="4"/>
  <c r="H6" i="4" s="1"/>
  <c r="F77" i="16"/>
  <c r="G83" i="16"/>
  <c r="G84" i="16" s="1"/>
  <c r="F44" i="16"/>
  <c r="F39" i="16"/>
  <c r="H61" i="3"/>
  <c r="H42" i="3"/>
  <c r="H54" i="3"/>
  <c r="H62" i="3"/>
  <c r="H68" i="3"/>
  <c r="H9" i="10"/>
  <c r="H8" i="10"/>
  <c r="F25" i="4"/>
  <c r="F19" i="4"/>
  <c r="F15" i="4"/>
  <c r="H15" i="4" s="1"/>
  <c r="F22" i="4"/>
  <c r="F10" i="4"/>
  <c r="H10" i="4" s="1"/>
  <c r="F16" i="4"/>
  <c r="F24" i="4"/>
  <c r="F10" i="16"/>
  <c r="H10" i="16" s="1"/>
  <c r="E20" i="16"/>
  <c r="E25" i="16"/>
  <c r="F25" i="16" s="1"/>
  <c r="F24" i="16"/>
  <c r="E83" i="16"/>
  <c r="E84" i="16" s="1"/>
  <c r="G20" i="16"/>
  <c r="H51" i="16"/>
  <c r="F22" i="16"/>
  <c r="H64" i="16"/>
  <c r="I20" i="3"/>
  <c r="I26" i="3" s="1"/>
  <c r="I68" i="3"/>
  <c r="I82" i="3" s="1"/>
  <c r="I83" i="3" s="1"/>
  <c r="H76" i="3"/>
  <c r="H81" i="3"/>
  <c r="H22" i="3"/>
  <c r="H15" i="3"/>
  <c r="H44" i="3"/>
  <c r="H52" i="3"/>
  <c r="H64" i="3"/>
  <c r="H74" i="3"/>
  <c r="H38" i="3"/>
  <c r="H55" i="3"/>
  <c r="F43" i="16" l="1"/>
  <c r="F68" i="16"/>
  <c r="F7" i="16"/>
  <c r="F6" i="16" s="1"/>
  <c r="H6" i="16" s="1"/>
  <c r="F84" i="16"/>
  <c r="H51" i="3"/>
  <c r="H7" i="10"/>
  <c r="H7" i="16"/>
  <c r="E26" i="16"/>
  <c r="F26" i="16" s="1"/>
  <c r="F20" i="16"/>
  <c r="H20" i="16" s="1"/>
  <c r="G26" i="16"/>
  <c r="H20" i="3"/>
  <c r="H25" i="3"/>
  <c r="H24" i="3"/>
  <c r="H83" i="3"/>
  <c r="F83" i="16" l="1"/>
  <c r="H68" i="16"/>
  <c r="F26" i="4"/>
  <c r="H26" i="4" s="1"/>
  <c r="F20" i="4"/>
  <c r="H20" i="4" s="1"/>
  <c r="H26" i="16"/>
  <c r="H39" i="3"/>
  <c r="H26" i="3"/>
  <c r="H82" i="3" l="1"/>
  <c r="H43" i="3"/>
  <c r="G5" i="10" l="1"/>
  <c r="C72" i="15" l="1"/>
  <c r="C68" i="15"/>
  <c r="C62" i="15"/>
  <c r="C59" i="15"/>
  <c r="C57" i="15"/>
  <c r="C51" i="15"/>
  <c r="C48" i="15"/>
  <c r="C41" i="15"/>
  <c r="C39" i="15"/>
  <c r="C36" i="15"/>
  <c r="C21" i="15"/>
  <c r="C15" i="15"/>
  <c r="C18" i="15" s="1"/>
  <c r="C12" i="15"/>
  <c r="C9" i="15"/>
  <c r="D72" i="15"/>
  <c r="D68" i="15"/>
  <c r="D62" i="15"/>
  <c r="D59" i="15"/>
  <c r="D57" i="15"/>
  <c r="D51" i="15"/>
  <c r="D48" i="15"/>
  <c r="D42" i="15"/>
  <c r="D39" i="15"/>
  <c r="D36" i="15"/>
  <c r="D21" i="15"/>
  <c r="D23" i="15" s="1"/>
  <c r="D24" i="15" s="1"/>
  <c r="D15" i="15"/>
  <c r="D18" i="15" s="1"/>
  <c r="D12" i="15"/>
  <c r="D9" i="15"/>
  <c r="D14" i="15" l="1"/>
  <c r="D19" i="15" s="1"/>
  <c r="D25" i="15" s="1"/>
  <c r="C40" i="15"/>
  <c r="C23" i="15"/>
  <c r="C24" i="15" s="1"/>
  <c r="D41" i="15"/>
  <c r="D63" i="15"/>
  <c r="C14" i="15"/>
  <c r="C19" i="15" s="1"/>
  <c r="D40" i="15"/>
  <c r="C63" i="15"/>
  <c r="C25" i="15"/>
  <c r="D73" i="15" l="1"/>
  <c r="D74" i="15" s="1"/>
  <c r="C73" i="15"/>
  <c r="C74" i="15" l="1"/>
  <c r="E5" i="11" l="1"/>
  <c r="I72" i="15" l="1"/>
  <c r="G72" i="15"/>
  <c r="E72" i="15"/>
  <c r="F71" i="15"/>
  <c r="F70" i="15"/>
  <c r="I68" i="15"/>
  <c r="G68" i="15"/>
  <c r="E68" i="15"/>
  <c r="F67" i="15"/>
  <c r="F66" i="15"/>
  <c r="F65" i="15"/>
  <c r="F64" i="15"/>
  <c r="I62" i="15"/>
  <c r="G62" i="15"/>
  <c r="E62" i="15"/>
  <c r="F61" i="15"/>
  <c r="F60" i="15"/>
  <c r="I59" i="15"/>
  <c r="G59" i="15"/>
  <c r="E59" i="15"/>
  <c r="F58" i="15"/>
  <c r="I57" i="15"/>
  <c r="G57" i="15"/>
  <c r="E57" i="15"/>
  <c r="F56" i="15"/>
  <c r="F55" i="15"/>
  <c r="F54" i="15"/>
  <c r="F53" i="15"/>
  <c r="F52" i="15"/>
  <c r="I51" i="15"/>
  <c r="G51" i="15"/>
  <c r="E51" i="15"/>
  <c r="F50" i="15"/>
  <c r="F49" i="15"/>
  <c r="I48" i="15"/>
  <c r="G48" i="15"/>
  <c r="E48" i="15"/>
  <c r="F47" i="15"/>
  <c r="F46" i="15"/>
  <c r="F45" i="15"/>
  <c r="F44" i="15"/>
  <c r="F43" i="15"/>
  <c r="I42" i="15"/>
  <c r="I41" i="15" s="1"/>
  <c r="F42" i="15"/>
  <c r="G41" i="15"/>
  <c r="E41" i="15"/>
  <c r="I39" i="15"/>
  <c r="G39" i="15"/>
  <c r="E39" i="15"/>
  <c r="F38" i="15"/>
  <c r="F37" i="15"/>
  <c r="I36" i="15"/>
  <c r="G36" i="15"/>
  <c r="E36" i="15"/>
  <c r="F35" i="15"/>
  <c r="F34" i="15"/>
  <c r="F33" i="15"/>
  <c r="F32" i="15"/>
  <c r="F31" i="15"/>
  <c r="F30" i="15"/>
  <c r="F29" i="15"/>
  <c r="F22" i="15"/>
  <c r="I21" i="15"/>
  <c r="I23" i="15" s="1"/>
  <c r="I24" i="15" s="1"/>
  <c r="G21" i="15"/>
  <c r="E21" i="15"/>
  <c r="F20" i="15"/>
  <c r="F17" i="15"/>
  <c r="F16" i="15"/>
  <c r="I15" i="15"/>
  <c r="I18" i="15" s="1"/>
  <c r="G15" i="15"/>
  <c r="G18" i="15" s="1"/>
  <c r="E15" i="15"/>
  <c r="E18" i="15" s="1"/>
  <c r="F13" i="15"/>
  <c r="I12" i="15"/>
  <c r="I14" i="15" s="1"/>
  <c r="G12" i="15"/>
  <c r="E12" i="15"/>
  <c r="F11" i="15"/>
  <c r="F10" i="15"/>
  <c r="I9" i="15"/>
  <c r="G9" i="15"/>
  <c r="E9" i="15"/>
  <c r="F8" i="15"/>
  <c r="F6" i="15"/>
  <c r="E14" i="15" l="1"/>
  <c r="E19" i="15" s="1"/>
  <c r="G14" i="15"/>
  <c r="F59" i="15"/>
  <c r="I40" i="15"/>
  <c r="F62" i="15"/>
  <c r="G40" i="15"/>
  <c r="F51" i="15"/>
  <c r="F68" i="15"/>
  <c r="F15" i="15"/>
  <c r="F72" i="15"/>
  <c r="E40" i="15"/>
  <c r="F41" i="15"/>
  <c r="I19" i="15"/>
  <c r="I25" i="15" s="1"/>
  <c r="F18" i="15"/>
  <c r="F57" i="15"/>
  <c r="F21" i="15"/>
  <c r="F39" i="15"/>
  <c r="I63" i="15"/>
  <c r="E23" i="15"/>
  <c r="E24" i="15" s="1"/>
  <c r="E63" i="15"/>
  <c r="G19" i="15"/>
  <c r="G63" i="15"/>
  <c r="F9" i="15"/>
  <c r="G23" i="15"/>
  <c r="F36" i="15"/>
  <c r="F48" i="15"/>
  <c r="F12" i="15"/>
  <c r="F14" i="15" l="1"/>
  <c r="I73" i="15"/>
  <c r="I74" i="15" s="1"/>
  <c r="F40" i="15"/>
  <c r="E25" i="15"/>
  <c r="F63" i="15"/>
  <c r="E73" i="15"/>
  <c r="E74" i="15" s="1"/>
  <c r="F19" i="15"/>
  <c r="G73" i="15"/>
  <c r="F24" i="15"/>
  <c r="F23" i="15"/>
  <c r="G24" i="15"/>
  <c r="G25" i="15" s="1"/>
  <c r="F74" i="15" l="1"/>
  <c r="F73" i="15"/>
  <c r="F25" i="15"/>
  <c r="G74" i="15"/>
  <c r="C13" i="12" l="1"/>
  <c r="D13" i="12"/>
  <c r="E13" i="12"/>
  <c r="B13" i="12"/>
  <c r="I11" i="10" l="1"/>
  <c r="H11" i="10" l="1"/>
  <c r="I19" i="10"/>
  <c r="I5" i="11"/>
  <c r="I5" i="10"/>
  <c r="G5" i="11" l="1"/>
  <c r="F8" i="12" l="1"/>
  <c r="F7" i="12"/>
  <c r="D18" i="11"/>
  <c r="E18" i="11"/>
  <c r="H31" i="11"/>
  <c r="I31" i="11"/>
  <c r="D31" i="11"/>
  <c r="E31" i="11"/>
  <c r="E32" i="11" s="1"/>
  <c r="H30" i="10"/>
  <c r="I30" i="10"/>
  <c r="D32" i="11" l="1"/>
  <c r="F13" i="12"/>
  <c r="D71" i="8" l="1"/>
  <c r="E71" i="8"/>
  <c r="G71" i="8"/>
  <c r="C71" i="8"/>
  <c r="D71" i="6"/>
  <c r="E71" i="6"/>
  <c r="G71" i="6"/>
  <c r="C71" i="6"/>
  <c r="I71" i="8"/>
  <c r="I67" i="8"/>
  <c r="I61" i="8"/>
  <c r="I58" i="8"/>
  <c r="I56" i="8"/>
  <c r="I50" i="8"/>
  <c r="I47" i="8"/>
  <c r="I40" i="8"/>
  <c r="I38" i="8"/>
  <c r="I35" i="8"/>
  <c r="I20" i="8"/>
  <c r="I22" i="8" s="1"/>
  <c r="I23" i="8" s="1"/>
  <c r="I14" i="8"/>
  <c r="I17" i="8" s="1"/>
  <c r="I11" i="8"/>
  <c r="I13" i="8" s="1"/>
  <c r="I8" i="8"/>
  <c r="I71" i="6"/>
  <c r="I67" i="6"/>
  <c r="I61" i="6"/>
  <c r="I58" i="6"/>
  <c r="I56" i="6"/>
  <c r="I50" i="6"/>
  <c r="I47" i="6"/>
  <c r="I40" i="6"/>
  <c r="I38" i="6"/>
  <c r="I35" i="6"/>
  <c r="I20" i="6"/>
  <c r="I22" i="6" s="1"/>
  <c r="I23" i="6" s="1"/>
  <c r="I14" i="6"/>
  <c r="I17" i="6" s="1"/>
  <c r="I11" i="6"/>
  <c r="I13" i="6" s="1"/>
  <c r="I8" i="6"/>
  <c r="I39" i="8" l="1"/>
  <c r="I18" i="6"/>
  <c r="I62" i="8"/>
  <c r="I62" i="6"/>
  <c r="I18" i="8"/>
  <c r="I24" i="8" s="1"/>
  <c r="I39" i="6"/>
  <c r="I24" i="6"/>
  <c r="I72" i="8" l="1"/>
  <c r="I73" i="8" s="1"/>
  <c r="I72" i="6"/>
  <c r="I73" i="6" s="1"/>
  <c r="F29" i="8" l="1"/>
  <c r="F29" i="7"/>
  <c r="F29" i="6"/>
  <c r="F43" i="8"/>
  <c r="F43" i="7"/>
  <c r="F43" i="6"/>
  <c r="F30" i="8"/>
  <c r="F30" i="7"/>
  <c r="F30" i="6"/>
  <c r="G31" i="11" l="1"/>
  <c r="C25" i="11"/>
  <c r="C19" i="11"/>
  <c r="C18" i="11"/>
  <c r="G9" i="11"/>
  <c r="C25" i="10"/>
  <c r="C12" i="10"/>
  <c r="C7" i="10"/>
  <c r="C31" i="11" l="1"/>
  <c r="C32" i="11" s="1"/>
  <c r="F54" i="8" l="1"/>
  <c r="F54" i="7"/>
  <c r="F54" i="6"/>
  <c r="D8" i="8"/>
  <c r="E8" i="8"/>
  <c r="G8" i="8"/>
  <c r="C8" i="8"/>
  <c r="D8" i="7"/>
  <c r="E8" i="7"/>
  <c r="G8" i="7"/>
  <c r="C8" i="7"/>
  <c r="D8" i="6"/>
  <c r="E8" i="6"/>
  <c r="G8" i="6"/>
  <c r="C8" i="6"/>
  <c r="F70" i="8"/>
  <c r="F69" i="8"/>
  <c r="G67" i="8"/>
  <c r="E67" i="8"/>
  <c r="D67" i="8"/>
  <c r="C67" i="8"/>
  <c r="F66" i="8"/>
  <c r="F65" i="8"/>
  <c r="F64" i="8"/>
  <c r="F63" i="8"/>
  <c r="G61" i="8"/>
  <c r="E61" i="8"/>
  <c r="D61" i="8"/>
  <c r="C61" i="8"/>
  <c r="F60" i="8"/>
  <c r="F59" i="8"/>
  <c r="G58" i="8"/>
  <c r="E58" i="8"/>
  <c r="D58" i="8"/>
  <c r="C58" i="8"/>
  <c r="F57" i="8"/>
  <c r="G56" i="8"/>
  <c r="E56" i="8"/>
  <c r="D56" i="8"/>
  <c r="C56" i="8"/>
  <c r="F55" i="8"/>
  <c r="F53" i="8"/>
  <c r="F52" i="8"/>
  <c r="F51" i="8"/>
  <c r="G50" i="8"/>
  <c r="E50" i="8"/>
  <c r="D50" i="8"/>
  <c r="C50" i="8"/>
  <c r="F49" i="8"/>
  <c r="F48" i="8"/>
  <c r="G47" i="8"/>
  <c r="E47" i="8"/>
  <c r="D47" i="8"/>
  <c r="C47" i="8"/>
  <c r="F46" i="8"/>
  <c r="F45" i="8"/>
  <c r="F44" i="8"/>
  <c r="F42" i="8"/>
  <c r="F41" i="8"/>
  <c r="G40" i="8"/>
  <c r="E40" i="8"/>
  <c r="D40" i="8"/>
  <c r="C40" i="8"/>
  <c r="G38" i="8"/>
  <c r="E38" i="8"/>
  <c r="D38" i="8"/>
  <c r="C38" i="8"/>
  <c r="F37" i="8"/>
  <c r="F36" i="8"/>
  <c r="G35" i="8"/>
  <c r="E35" i="8"/>
  <c r="D35" i="8"/>
  <c r="C35" i="8"/>
  <c r="F34" i="8"/>
  <c r="F33" i="8"/>
  <c r="F32" i="8"/>
  <c r="F31" i="8"/>
  <c r="F28" i="8"/>
  <c r="F28" i="7"/>
  <c r="F31" i="7"/>
  <c r="F32" i="7"/>
  <c r="F33" i="7"/>
  <c r="F34" i="7"/>
  <c r="C35" i="7"/>
  <c r="D35" i="7"/>
  <c r="E35" i="7"/>
  <c r="G35" i="7"/>
  <c r="F36" i="7"/>
  <c r="F37" i="7"/>
  <c r="C38" i="7"/>
  <c r="D38" i="7"/>
  <c r="E38" i="7"/>
  <c r="G38" i="7"/>
  <c r="C40" i="7"/>
  <c r="D40" i="7"/>
  <c r="E40" i="7"/>
  <c r="G40" i="7"/>
  <c r="F41" i="7"/>
  <c r="F42" i="7"/>
  <c r="F44" i="7"/>
  <c r="F45" i="7"/>
  <c r="F46" i="7"/>
  <c r="C47" i="7"/>
  <c r="D47" i="7"/>
  <c r="E47" i="7"/>
  <c r="G47" i="7"/>
  <c r="F48" i="7"/>
  <c r="F49" i="7"/>
  <c r="C50" i="7"/>
  <c r="D50" i="7"/>
  <c r="E50" i="7"/>
  <c r="G50" i="7"/>
  <c r="F51" i="7"/>
  <c r="F52" i="7"/>
  <c r="F53" i="7"/>
  <c r="F55" i="7"/>
  <c r="C56" i="7"/>
  <c r="D56" i="7"/>
  <c r="E56" i="7"/>
  <c r="G56" i="7"/>
  <c r="F57" i="7"/>
  <c r="C58" i="7"/>
  <c r="D58" i="7"/>
  <c r="E58" i="7"/>
  <c r="G58" i="7"/>
  <c r="F59" i="7"/>
  <c r="F60" i="7"/>
  <c r="C61" i="7"/>
  <c r="D61" i="7"/>
  <c r="E61" i="7"/>
  <c r="G61" i="7"/>
  <c r="F63" i="7"/>
  <c r="F64" i="7"/>
  <c r="F65" i="7"/>
  <c r="F66" i="7"/>
  <c r="C67" i="7"/>
  <c r="D67" i="7"/>
  <c r="E67" i="7"/>
  <c r="G67" i="7"/>
  <c r="F68" i="7"/>
  <c r="F69" i="7"/>
  <c r="C70" i="7"/>
  <c r="D70" i="7"/>
  <c r="E70" i="7"/>
  <c r="G70" i="7"/>
  <c r="F70" i="6"/>
  <c r="F69" i="6"/>
  <c r="G67" i="6"/>
  <c r="E67" i="6"/>
  <c r="D67" i="6"/>
  <c r="C67" i="6"/>
  <c r="F66" i="6"/>
  <c r="F65" i="6"/>
  <c r="F64" i="6"/>
  <c r="F63" i="6"/>
  <c r="G61" i="6"/>
  <c r="E61" i="6"/>
  <c r="D61" i="6"/>
  <c r="C61" i="6"/>
  <c r="F60" i="6"/>
  <c r="F59" i="6"/>
  <c r="G58" i="6"/>
  <c r="E58" i="6"/>
  <c r="D58" i="6"/>
  <c r="C58" i="6"/>
  <c r="F57" i="6"/>
  <c r="G56" i="6"/>
  <c r="E56" i="6"/>
  <c r="D56" i="6"/>
  <c r="C56" i="6"/>
  <c r="F55" i="6"/>
  <c r="F53" i="6"/>
  <c r="F52" i="6"/>
  <c r="F51" i="6"/>
  <c r="G50" i="6"/>
  <c r="E50" i="6"/>
  <c r="D50" i="6"/>
  <c r="C50" i="6"/>
  <c r="F49" i="6"/>
  <c r="F48" i="6"/>
  <c r="G47" i="6"/>
  <c r="E47" i="6"/>
  <c r="D47" i="6"/>
  <c r="C47" i="6"/>
  <c r="F46" i="6"/>
  <c r="F45" i="6"/>
  <c r="F44" i="6"/>
  <c r="F42" i="6"/>
  <c r="F41" i="6"/>
  <c r="G40" i="6"/>
  <c r="E40" i="6"/>
  <c r="D40" i="6"/>
  <c r="C40" i="6"/>
  <c r="G38" i="6"/>
  <c r="E38" i="6"/>
  <c r="D38" i="6"/>
  <c r="C38" i="6"/>
  <c r="F37" i="6"/>
  <c r="F36" i="6"/>
  <c r="G35" i="6"/>
  <c r="E35" i="6"/>
  <c r="D35" i="6"/>
  <c r="C35" i="6"/>
  <c r="F34" i="6"/>
  <c r="F33" i="6"/>
  <c r="F32" i="6"/>
  <c r="F31" i="6"/>
  <c r="F28" i="6"/>
  <c r="G20" i="8"/>
  <c r="G22" i="8" s="1"/>
  <c r="G23" i="8" s="1"/>
  <c r="E20" i="8"/>
  <c r="E22" i="8" s="1"/>
  <c r="D20" i="8"/>
  <c r="C20" i="8"/>
  <c r="C22" i="8" s="1"/>
  <c r="C23" i="8" s="1"/>
  <c r="F16" i="8"/>
  <c r="F15" i="8"/>
  <c r="G14" i="8"/>
  <c r="G17" i="8" s="1"/>
  <c r="E14" i="8"/>
  <c r="D14" i="8"/>
  <c r="D17" i="8" s="1"/>
  <c r="C14" i="8"/>
  <c r="C17" i="8" s="1"/>
  <c r="F12" i="8"/>
  <c r="G11" i="8"/>
  <c r="G13" i="8" s="1"/>
  <c r="E11" i="8"/>
  <c r="E13" i="8" s="1"/>
  <c r="D11" i="8"/>
  <c r="D13" i="8" s="1"/>
  <c r="C11" i="8"/>
  <c r="C13" i="8" s="1"/>
  <c r="F10" i="8"/>
  <c r="F9" i="8"/>
  <c r="F7" i="8"/>
  <c r="F6" i="8"/>
  <c r="F6" i="7"/>
  <c r="F7" i="7"/>
  <c r="F9" i="7"/>
  <c r="F10" i="7"/>
  <c r="C11" i="7"/>
  <c r="C13" i="7" s="1"/>
  <c r="D11" i="7"/>
  <c r="D13" i="7" s="1"/>
  <c r="E11" i="7"/>
  <c r="E13" i="7" s="1"/>
  <c r="G11" i="7"/>
  <c r="G13" i="7" s="1"/>
  <c r="F12" i="7"/>
  <c r="C14" i="7"/>
  <c r="C17" i="7" s="1"/>
  <c r="D14" i="7"/>
  <c r="E14" i="7"/>
  <c r="G14" i="7"/>
  <c r="F15" i="7"/>
  <c r="F16" i="7"/>
  <c r="E17" i="7"/>
  <c r="G17" i="7"/>
  <c r="C20" i="7"/>
  <c r="C22" i="7" s="1"/>
  <c r="C23" i="7" s="1"/>
  <c r="D20" i="7"/>
  <c r="D22" i="7" s="1"/>
  <c r="E20" i="7"/>
  <c r="G20" i="7"/>
  <c r="G22" i="7" s="1"/>
  <c r="G23" i="7" s="1"/>
  <c r="G20" i="6"/>
  <c r="E20" i="6"/>
  <c r="D20" i="6"/>
  <c r="C20" i="6"/>
  <c r="F16" i="6"/>
  <c r="F15" i="6"/>
  <c r="G14" i="6"/>
  <c r="E14" i="6"/>
  <c r="D14" i="6"/>
  <c r="C14" i="6"/>
  <c r="F12" i="6"/>
  <c r="G11" i="6"/>
  <c r="E11" i="6"/>
  <c r="D11" i="6"/>
  <c r="C11" i="6"/>
  <c r="F10" i="6"/>
  <c r="F9" i="6"/>
  <c r="F7" i="6"/>
  <c r="F6" i="6"/>
  <c r="E17" i="6" l="1"/>
  <c r="G17" i="6"/>
  <c r="H7" i="11"/>
  <c r="H18" i="11" s="1"/>
  <c r="D33" i="11" s="1"/>
  <c r="F58" i="7"/>
  <c r="F71" i="6"/>
  <c r="F47" i="8"/>
  <c r="F14" i="8"/>
  <c r="F35" i="6"/>
  <c r="G62" i="6"/>
  <c r="F61" i="6"/>
  <c r="F61" i="7"/>
  <c r="F50" i="7"/>
  <c r="F8" i="6"/>
  <c r="G39" i="7"/>
  <c r="G18" i="7"/>
  <c r="G24" i="7" s="1"/>
  <c r="C39" i="7"/>
  <c r="F14" i="7"/>
  <c r="F8" i="8"/>
  <c r="E62" i="7"/>
  <c r="F47" i="7"/>
  <c r="E13" i="6"/>
  <c r="C17" i="6"/>
  <c r="F11" i="6"/>
  <c r="D17" i="6"/>
  <c r="E22" i="6"/>
  <c r="E23" i="6" s="1"/>
  <c r="F38" i="6"/>
  <c r="F40" i="6"/>
  <c r="F58" i="6"/>
  <c r="C13" i="6"/>
  <c r="G13" i="6"/>
  <c r="G22" i="6"/>
  <c r="F70" i="7"/>
  <c r="F35" i="7"/>
  <c r="D13" i="6"/>
  <c r="C22" i="6"/>
  <c r="D22" i="6"/>
  <c r="F20" i="7"/>
  <c r="F13" i="7"/>
  <c r="F67" i="7"/>
  <c r="D62" i="7"/>
  <c r="F58" i="8"/>
  <c r="F71" i="8"/>
  <c r="F67" i="8"/>
  <c r="D22" i="8"/>
  <c r="D23" i="8" s="1"/>
  <c r="G39" i="8"/>
  <c r="F38" i="8"/>
  <c r="F40" i="8"/>
  <c r="F50" i="8"/>
  <c r="D62" i="8"/>
  <c r="F35" i="8"/>
  <c r="F56" i="7"/>
  <c r="F40" i="7"/>
  <c r="E39" i="7"/>
  <c r="F11" i="7"/>
  <c r="E18" i="7"/>
  <c r="F38" i="7"/>
  <c r="F8" i="7"/>
  <c r="E39" i="6"/>
  <c r="F50" i="6"/>
  <c r="D39" i="6"/>
  <c r="E23" i="8"/>
  <c r="F20" i="8"/>
  <c r="F67" i="6"/>
  <c r="G62" i="8"/>
  <c r="F56" i="8"/>
  <c r="G62" i="7"/>
  <c r="G71" i="7" s="1"/>
  <c r="G72" i="7" s="1"/>
  <c r="C18" i="8"/>
  <c r="C24" i="8" s="1"/>
  <c r="C18" i="7"/>
  <c r="C24" i="7" s="1"/>
  <c r="C62" i="8"/>
  <c r="C39" i="8"/>
  <c r="C62" i="7"/>
  <c r="C62" i="6"/>
  <c r="C39" i="6"/>
  <c r="E39" i="8"/>
  <c r="E62" i="8"/>
  <c r="F61" i="8"/>
  <c r="D39" i="8"/>
  <c r="D39" i="7"/>
  <c r="G39" i="6"/>
  <c r="G72" i="6" s="1"/>
  <c r="G73" i="6" s="1"/>
  <c r="D62" i="6"/>
  <c r="E62" i="6"/>
  <c r="F56" i="6"/>
  <c r="F47" i="6"/>
  <c r="G18" i="8"/>
  <c r="G24" i="8" s="1"/>
  <c r="F13" i="8"/>
  <c r="D18" i="8"/>
  <c r="E17" i="8"/>
  <c r="F17" i="8" s="1"/>
  <c r="F11" i="8"/>
  <c r="D23" i="7"/>
  <c r="E22" i="7"/>
  <c r="E23" i="7" s="1"/>
  <c r="D17" i="7"/>
  <c r="G18" i="6"/>
  <c r="C18" i="6"/>
  <c r="F20" i="6"/>
  <c r="F14" i="6"/>
  <c r="H33" i="11" l="1"/>
  <c r="H32" i="11"/>
  <c r="D24" i="10"/>
  <c r="I7" i="11"/>
  <c r="D21" i="10"/>
  <c r="E8" i="10"/>
  <c r="D23" i="6"/>
  <c r="E71" i="7"/>
  <c r="E72" i="7" s="1"/>
  <c r="F39" i="6"/>
  <c r="F62" i="7"/>
  <c r="D18" i="6"/>
  <c r="C71" i="7"/>
  <c r="C72" i="7" s="1"/>
  <c r="F22" i="6"/>
  <c r="E18" i="6"/>
  <c r="F62" i="8"/>
  <c r="E72" i="6"/>
  <c r="E73" i="6" s="1"/>
  <c r="F22" i="8"/>
  <c r="E24" i="7"/>
  <c r="F23" i="7"/>
  <c r="G23" i="6"/>
  <c r="G18" i="11"/>
  <c r="G33" i="11" s="1"/>
  <c r="F13" i="6"/>
  <c r="C23" i="6"/>
  <c r="F17" i="6"/>
  <c r="D34" i="11"/>
  <c r="H34" i="11"/>
  <c r="C72" i="8"/>
  <c r="G72" i="8"/>
  <c r="G73" i="8" s="1"/>
  <c r="F22" i="7"/>
  <c r="C72" i="6"/>
  <c r="F23" i="8"/>
  <c r="E72" i="8"/>
  <c r="E73" i="8" s="1"/>
  <c r="D72" i="8"/>
  <c r="F39" i="8"/>
  <c r="F39" i="7"/>
  <c r="D71" i="7"/>
  <c r="F62" i="6"/>
  <c r="D72" i="6"/>
  <c r="E18" i="8"/>
  <c r="E24" i="8" s="1"/>
  <c r="D24" i="8"/>
  <c r="F17" i="7"/>
  <c r="D18" i="7"/>
  <c r="D24" i="6" l="1"/>
  <c r="G24" i="6"/>
  <c r="E24" i="6"/>
  <c r="F18" i="6"/>
  <c r="F23" i="6"/>
  <c r="E11" i="10"/>
  <c r="D11" i="10"/>
  <c r="D19" i="10" s="1"/>
  <c r="C73" i="6"/>
  <c r="C19" i="10"/>
  <c r="C24" i="6"/>
  <c r="C73" i="8"/>
  <c r="I18" i="11"/>
  <c r="H19" i="10"/>
  <c r="F72" i="6"/>
  <c r="C33" i="11"/>
  <c r="G32" i="11"/>
  <c r="C34" i="11" s="1"/>
  <c r="F18" i="8"/>
  <c r="F24" i="8"/>
  <c r="D73" i="6"/>
  <c r="D73" i="8"/>
  <c r="F73" i="8" s="1"/>
  <c r="F72" i="8"/>
  <c r="F71" i="7"/>
  <c r="D72" i="7"/>
  <c r="F72" i="7" s="1"/>
  <c r="F18" i="7"/>
  <c r="D24" i="7"/>
  <c r="F24" i="7" s="1"/>
  <c r="F24" i="6"/>
  <c r="H32" i="10" l="1"/>
  <c r="H31" i="10"/>
  <c r="E24" i="10"/>
  <c r="G19" i="10"/>
  <c r="I33" i="11"/>
  <c r="I32" i="11"/>
  <c r="E33" i="11"/>
  <c r="D32" i="10"/>
  <c r="E19" i="10"/>
  <c r="F73" i="6"/>
  <c r="G34" i="11"/>
  <c r="G31" i="10" l="1"/>
  <c r="C32" i="10"/>
  <c r="G32" i="10"/>
  <c r="I34" i="11"/>
  <c r="E34" i="11"/>
  <c r="D20" i="10"/>
  <c r="D30" i="10" s="1"/>
  <c r="D31" i="10" s="1"/>
  <c r="H33" i="10" s="1"/>
  <c r="I31" i="10" l="1"/>
  <c r="E32" i="10"/>
  <c r="I32" i="10"/>
  <c r="E21" i="10"/>
  <c r="E20" i="10" l="1"/>
  <c r="C20" i="10"/>
  <c r="C30" i="10" s="1"/>
  <c r="E30" i="10" l="1"/>
  <c r="E31" i="10" s="1"/>
  <c r="I33" i="10" s="1"/>
  <c r="C31" i="10"/>
  <c r="G33" i="10" l="1"/>
  <c r="C33" i="10"/>
</calcChain>
</file>

<file path=xl/sharedStrings.xml><?xml version="1.0" encoding="utf-8"?>
<sst xmlns="http://schemas.openxmlformats.org/spreadsheetml/2006/main" count="2021" uniqueCount="462">
  <si>
    <t>06/A - Teljesített bevételek kormányzati funkciónként</t>
  </si>
  <si>
    <t>#</t>
  </si>
  <si>
    <t>Megnevezés</t>
  </si>
  <si>
    <t>Összesen</t>
  </si>
  <si>
    <t>011130 Önkormányzatok és önkormányzati hivatalok jogalkotó és általános igazgatási tevékenysége</t>
  </si>
  <si>
    <t>016020 Országos és helyi népszavazással kapcsolatos tevékenységek</t>
  </si>
  <si>
    <t>016030 Állampolgársági ügyek</t>
  </si>
  <si>
    <t>018030 Támogatási célú finanszírozási műveletek</t>
  </si>
  <si>
    <t>104051 Gyermekvédelmi pénzbeli és természetbeni ellátások</t>
  </si>
  <si>
    <t>105010 Munkanélküli aktív korúak ellátásai</t>
  </si>
  <si>
    <t>105020 Foglalkoztatást elősegítő képzések és egyéb támogatások</t>
  </si>
  <si>
    <t>106020 Lakásfenntartással, lakhatással összefüggő ellátások</t>
  </si>
  <si>
    <t>32</t>
  </si>
  <si>
    <t>Egyéb működési célú támogatások bevételei államháztartáson belülről (=33+…+42) (B16)</t>
  </si>
  <si>
    <t>36</t>
  </si>
  <si>
    <t>ebből: egyéb fejezeti kezelésű előirányzatok (B16)</t>
  </si>
  <si>
    <t>43</t>
  </si>
  <si>
    <t>Működési célú támogatások államháztartáson belülről (=07+...+10+21+32) (B1)</t>
  </si>
  <si>
    <t>187</t>
  </si>
  <si>
    <t>Szolgáltatások ellenértéke (&gt;=188+189) (B402)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</si>
  <si>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</si>
  <si>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</si>
  <si>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</si>
  <si>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</si>
  <si>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</si>
  <si>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</si>
  <si>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221</t>
  </si>
  <si>
    <t>Működési bevételek (=186+187+190+192+199+…+201+208+216+217+218) (B4)</t>
  </si>
  <si>
    <t>244</t>
  </si>
  <si>
    <t>Egyéb működési célú átvett pénzeszközök (=244+…+255) (B65)</t>
  </si>
  <si>
    <t>248</t>
  </si>
  <si>
    <t>ebből: háztartások (B65)</t>
  </si>
  <si>
    <t>252</t>
  </si>
  <si>
    <t>ebből: egyéb vállalkozások (B65)</t>
  </si>
  <si>
    <t>256</t>
  </si>
  <si>
    <t>Működési célú átvett pénzeszközök (=231+...+234+244) (B6)</t>
  </si>
  <si>
    <t>283</t>
  </si>
  <si>
    <t>Költségvetési bevételek (=43+79+185+221+230+256+282) (B1-B7)</t>
  </si>
  <si>
    <t>295</t>
  </si>
  <si>
    <t>Előző év költségvetési maradványának igénybevétele (B8131)</t>
  </si>
  <si>
    <t>297</t>
  </si>
  <si>
    <t>Maradvány igénybevétele (=295+296) (B813)</t>
  </si>
  <si>
    <t>300</t>
  </si>
  <si>
    <t>Központi, irányító szervi támogatás (B816)</t>
  </si>
  <si>
    <t>306</t>
  </si>
  <si>
    <t>Belföldi finanszírozás bevételei (=287+294+297+…+302+305) (B81)</t>
  </si>
  <si>
    <t>315</t>
  </si>
  <si>
    <t>Finanszírozási bevételek (=306+312+313+314) (B8)</t>
  </si>
  <si>
    <t>316</t>
  </si>
  <si>
    <t>Bevételek összesen (283+315) (B1-B8)</t>
  </si>
  <si>
    <t>05/A - Teljesített kiadások kormányzati funkciónként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</si>
  <si>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</si>
  <si>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</si>
  <si>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</si>
  <si>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</si>
  <si>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</si>
  <si>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</si>
  <si>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10</t>
  </si>
  <si>
    <t>Egyéb költségtérítések (K1110)</t>
  </si>
  <si>
    <t>13</t>
  </si>
  <si>
    <t>Foglalkoztatottak egyéb személyi juttatásai (&gt;=14) (K1113)</t>
  </si>
  <si>
    <t>15</t>
  </si>
  <si>
    <t>Foglalkoztatottak személyi juttatásai (=01+…+13) (K11)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</si>
  <si>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</si>
  <si>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</si>
  <si>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</si>
  <si>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</si>
  <si>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</si>
  <si>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</si>
  <si>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</si>
  <si>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</si>
  <si>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</si>
  <si>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</si>
  <si>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</si>
  <si>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</si>
  <si>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</si>
  <si>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</si>
  <si>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</si>
  <si>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</si>
  <si>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</si>
  <si>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</si>
  <si>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</si>
  <si>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</si>
  <si>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</si>
  <si>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</si>
  <si>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</si>
  <si>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</si>
  <si>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</si>
  <si>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</si>
  <si>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</si>
  <si>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Közüzemi díjak (K331)</t>
  </si>
  <si>
    <t>38</t>
  </si>
  <si>
    <t>Bérleti és lízing díjak (&gt;=39) (K333)</t>
  </si>
  <si>
    <t>40</t>
  </si>
  <si>
    <t>Karbantartási, kisjavítási szolgáltatások (K334)</t>
  </si>
  <si>
    <t>44</t>
  </si>
  <si>
    <t>Egyéb szolgáltatások  (K337)</t>
  </si>
  <si>
    <t>46</t>
  </si>
  <si>
    <t>Szolgáltatási kiadások (=36+37+38+40+41+43+44) (K33)</t>
  </si>
  <si>
    <t>47</t>
  </si>
  <si>
    <t>Kiküldetések kiadásai (K341)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</si>
  <si>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</si>
  <si>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</si>
  <si>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</si>
  <si>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</si>
  <si>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</si>
  <si>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</si>
  <si>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</si>
  <si>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</si>
  <si>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</si>
  <si>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</si>
  <si>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</si>
  <si>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</si>
  <si>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</si>
  <si>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</si>
  <si>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93</t>
  </si>
  <si>
    <t>Lakhatással kapcsolatos ellátások (=94+…+97) (K46)</t>
  </si>
  <si>
    <t>96</t>
  </si>
  <si>
    <t>ebből: lakásfenntartási támogatás [Szoctv. 38. § (1) bek. a) és b) pontok]  (K46)</t>
  </si>
  <si>
    <t>121</t>
  </si>
  <si>
    <t>Ellátottak pénzbeli juttatásai (=62+63+74+75+83+93+98+101) (K4)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</si>
  <si>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</si>
  <si>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</si>
  <si>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</si>
  <si>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</si>
  <si>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</si>
  <si>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</si>
  <si>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</si>
  <si>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</si>
  <si>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309</t>
  </si>
  <si>
    <t>Kiadások összesen (=268+308) (K1-K9)</t>
  </si>
  <si>
    <t>310</t>
  </si>
  <si>
    <t>Kapacitásmutató 1. [68/2013. (XII.29.)NGM r. 6. § (2) bek.]</t>
  </si>
  <si>
    <t>311</t>
  </si>
  <si>
    <t>Kapacitásmutató 2. [68/2013. (XII.29.)NGM r. 6. § (2) bek.]</t>
  </si>
  <si>
    <t>2016. tényadat</t>
  </si>
  <si>
    <t>2017. évi eredeti előirányzat</t>
  </si>
  <si>
    <t>2017. évi módosítás</t>
  </si>
  <si>
    <t>Teljesítés aránya</t>
  </si>
  <si>
    <t>1.sz. melléklet</t>
  </si>
  <si>
    <t>Hajmáskéri Közös Önkormányzati Hivatal 2017. évi költségvetés</t>
  </si>
  <si>
    <t>2.sz. melléklet</t>
  </si>
  <si>
    <t>3.sz. melléklet</t>
  </si>
  <si>
    <t>4.sz. melléklet</t>
  </si>
  <si>
    <t>5.sz. melléklet</t>
  </si>
  <si>
    <t>Hajmáskéri Közös Önkormányzati Hivatal - ÖSSZESEN</t>
  </si>
  <si>
    <t>Szakmai tevékenységet segítő szolgáltatások (K336)</t>
  </si>
  <si>
    <t>Sor-
szám</t>
  </si>
  <si>
    <t>Bevételek</t>
  </si>
  <si>
    <t>Kiadások</t>
  </si>
  <si>
    <t>A</t>
  </si>
  <si>
    <t>B</t>
  </si>
  <si>
    <t>C</t>
  </si>
  <si>
    <t>D</t>
  </si>
  <si>
    <t xml:space="preserve">F </t>
  </si>
  <si>
    <t>G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</si>
  <si>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</si>
  <si>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</si>
  <si>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</si>
  <si>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</si>
  <si>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</si>
  <si>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</si>
  <si>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</si>
  <si>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</si>
  <si>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</si>
  <si>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</si>
  <si>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</si>
  <si>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</si>
  <si>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</si>
  <si>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</si>
  <si>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</si>
  <si>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</si>
  <si>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</si>
  <si>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</si>
  <si>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</si>
  <si>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</si>
  <si>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</si>
  <si>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</si>
  <si>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</si>
  <si>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</si>
  <si>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</si>
  <si>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</si>
  <si>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</si>
  <si>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</si>
  <si>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</si>
  <si>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</si>
  <si>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</si>
  <si>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</si>
  <si>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</si>
  <si>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</si>
  <si>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</si>
  <si>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</si>
  <si>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</si>
  <si>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</si>
  <si>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</si>
  <si>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</si>
  <si>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</si>
  <si>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Intézményfinanszírozás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</si>
  <si>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</si>
  <si>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</si>
  <si>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</si>
  <si>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</si>
  <si>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</si>
  <si>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</si>
  <si>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</si>
  <si>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</si>
  <si>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</si>
  <si>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</si>
  <si>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</si>
  <si>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 xml:space="preserve">   Váltóbevételek</t>
  </si>
  <si>
    <t>Váltókiadások</t>
  </si>
  <si>
    <t>23.</t>
  </si>
  <si>
    <t>Adóssághoz nem kapcsolódó származékos ügyletek bevételei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</si>
  <si>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</si>
  <si>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</si>
  <si>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</si>
  <si>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</si>
  <si>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</si>
  <si>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</si>
  <si>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</si>
  <si>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</si>
  <si>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</si>
  <si>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</si>
  <si>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</si>
  <si>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</si>
  <si>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</si>
  <si>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</si>
  <si>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</si>
  <si>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</si>
  <si>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</si>
  <si>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</si>
  <si>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</si>
  <si>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</si>
  <si>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</si>
  <si>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</si>
  <si>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</si>
  <si>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</si>
  <si>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</si>
  <si>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</si>
  <si>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</si>
  <si>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</si>
  <si>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</si>
  <si>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</si>
  <si>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</si>
  <si>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</si>
  <si>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</si>
  <si>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</si>
  <si>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</si>
  <si>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</si>
  <si>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</si>
  <si>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</si>
  <si>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</si>
  <si>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</si>
  <si>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</si>
  <si>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</si>
  <si>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</si>
  <si>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</si>
  <si>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</si>
  <si>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</si>
  <si>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Beruházási (felhalmozási) kiadások előirányzata beruházásonként</t>
  </si>
  <si>
    <t>Beruházás  megnevezése</t>
  </si>
  <si>
    <t>Teljes költség</t>
  </si>
  <si>
    <t>E</t>
  </si>
  <si>
    <t>ÖSSZESEN:</t>
  </si>
  <si>
    <t>II. Felhalmozási célú bevételek és kiadások mérlege
Hajmáskér Közös Önkormányzati Hivatal</t>
  </si>
  <si>
    <t>I. Működési célú bevételek és kiadások mérlege
Hajmáskér Közös Önkormányzati Hivatal</t>
  </si>
  <si>
    <t>074031 Család és nővédelmi egészségügyi gondozás</t>
  </si>
  <si>
    <t>Helyi önkormányzatok működésének általános támogatása (B111)</t>
  </si>
  <si>
    <t>02</t>
  </si>
  <si>
    <t>03</t>
  </si>
  <si>
    <t>04</t>
  </si>
  <si>
    <t>05</t>
  </si>
  <si>
    <t>06</t>
  </si>
  <si>
    <t>Önkormányzatok működési támogatásai (=01+…+06) (B11)</t>
  </si>
  <si>
    <t>ebből: központi költségvetési szervek (B16)</t>
  </si>
  <si>
    <t>ebből: fejezeti kezelésű előirányzatok EU-s programokra és azok hazai társfinanszírozása (B16)</t>
  </si>
  <si>
    <t>37</t>
  </si>
  <si>
    <t>ebből: társadalombiztosítás pénzügyi alapjai (B16)</t>
  </si>
  <si>
    <t>ebből: elkülönített állami pénzalapok (B16)</t>
  </si>
  <si>
    <t>41</t>
  </si>
  <si>
    <t>ebből: nemzetiségi önkormányzatok és költségvetési szerveik (B16)</t>
  </si>
  <si>
    <t>Felhalmozási célú önkormányzati támogatások (B21)</t>
  </si>
  <si>
    <t>79</t>
  </si>
  <si>
    <t>Felhalmozási célú támogatások államháztartáson belülről (=44+45+46+57+68) (B2)</t>
  </si>
  <si>
    <t>80</t>
  </si>
  <si>
    <t>Magánszemélyek jövedelemadói (=81+82+83) (B311)</t>
  </si>
  <si>
    <t>83</t>
  </si>
  <si>
    <t>ebből: termőföld bérbeadásából származó jövedelem utáni személyi jövedelemadó (B311)</t>
  </si>
  <si>
    <t>Jövedelemadók (=80+84) (B31)</t>
  </si>
  <si>
    <t>109</t>
  </si>
  <si>
    <t>Vagyoni tipusú adók (=110+…+116) (B34)</t>
  </si>
  <si>
    <t>112</t>
  </si>
  <si>
    <t>ebből: magánszemélyek kommunális adója (B34)</t>
  </si>
  <si>
    <t>117</t>
  </si>
  <si>
    <t>Értékesítési és forgalmi adók (=118+…+139) (B351)</t>
  </si>
  <si>
    <t>124</t>
  </si>
  <si>
    <t>145</t>
  </si>
  <si>
    <t>Gépjárműadók (=146+…+149) (B354)</t>
  </si>
  <si>
    <t>147</t>
  </si>
  <si>
    <t>ebből: belföldi gépjárművek adójának a helyi önkormányzatot megillető része (B354)</t>
  </si>
  <si>
    <t>168</t>
  </si>
  <si>
    <t>Termékek és szolgáltatások adói (=117+140+144+145+150)  (B35)</t>
  </si>
  <si>
    <t>169</t>
  </si>
  <si>
    <t>Egyéb közhatalmi bevételek (&gt;=170+…+184) (B36)</t>
  </si>
  <si>
    <t>181</t>
  </si>
  <si>
    <t>ebből: egyéb bírság (B36)</t>
  </si>
  <si>
    <t>184</t>
  </si>
  <si>
    <t>185</t>
  </si>
  <si>
    <t>Közhatalmi bevételek (=93+94+104+109+168+169) (B3)</t>
  </si>
  <si>
    <t>186</t>
  </si>
  <si>
    <t>Készletértékesítés ellenértéke (B401)</t>
  </si>
  <si>
    <t>190</t>
  </si>
  <si>
    <t>Közvetített szolgáltatások ellenértéke  (&gt;=191) (B403)</t>
  </si>
  <si>
    <t>192</t>
  </si>
  <si>
    <t>Tulajdonosi bevételek (&gt;=193+…+198) (B404)</t>
  </si>
  <si>
    <t>Ellátási díjak (B405)</t>
  </si>
  <si>
    <t>Kiszámlázott általános forgalmi adó (B406)</t>
  </si>
  <si>
    <t>224</t>
  </si>
  <si>
    <t>Ingatlanok értékesítése (&gt;=225) (B52)</t>
  </si>
  <si>
    <t>230</t>
  </si>
  <si>
    <t>Felhalmozási bevételek (=222+224+226+227+229) (B5)</t>
  </si>
  <si>
    <t>249</t>
  </si>
  <si>
    <t>ebből: pénzügyi vállalkozások (B65)</t>
  </si>
  <si>
    <t>298</t>
  </si>
  <si>
    <t>Államháztartáson belüli megelőlegezések (B814)</t>
  </si>
  <si>
    <t>Készenléti, ügyeleti, helyett.díj, túlóra, túlszolg.(K1104)</t>
  </si>
  <si>
    <t>16</t>
  </si>
  <si>
    <t>Választott tisztségviselők juttatásai (K121)</t>
  </si>
  <si>
    <t>26</t>
  </si>
  <si>
    <t>ebből: táppénz hozzájárulás (K2)</t>
  </si>
  <si>
    <t>Vásárolt élelmezés (K332)</t>
  </si>
  <si>
    <t>38.</t>
  </si>
  <si>
    <t>Bérleti és lízing díjak (K333)</t>
  </si>
  <si>
    <t>Közvetített szolgáltatások  (&gt;=42) (K335)</t>
  </si>
  <si>
    <t>42</t>
  </si>
  <si>
    <t>ebből: államháztartáson belül (K335)</t>
  </si>
  <si>
    <t>Szakmai tevékenységet segítő szolgáltatások  (K336)</t>
  </si>
  <si>
    <t>45</t>
  </si>
  <si>
    <t>ebből: biztosítási díjak (K337)</t>
  </si>
  <si>
    <t>47.</t>
  </si>
  <si>
    <t>48</t>
  </si>
  <si>
    <t>Reklám- és propagandakiadások (K342)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</si>
  <si>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</si>
  <si>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</si>
  <si>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</si>
  <si>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</si>
  <si>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118</t>
  </si>
  <si>
    <t>ebből: települési támogatás [Szoctv. 45. §], (K48)</t>
  </si>
  <si>
    <t>120</t>
  </si>
  <si>
    <t>ebből: önkormányzat által saját hatáskörben (nem szociális és gyermekvédelmi előírások alapján) adott más ellátás (K48)</t>
  </si>
  <si>
    <t>A helyi önkormányzatok előző évi elszámolásából származó kiadások (K5021)</t>
  </si>
  <si>
    <t>125</t>
  </si>
  <si>
    <t>A helyi önkormányzatok törvényi előíráson alapuló befizetései (K5022)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</si>
  <si>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</si>
  <si>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</si>
  <si>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</si>
  <si>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</si>
  <si>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</si>
  <si>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</si>
  <si>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</si>
  <si>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</si>
  <si>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ebből: nonprofit gazdasági társaságok (K512)</t>
  </si>
  <si>
    <t>183</t>
  </si>
  <si>
    <t>ebből: háztartások (K512)</t>
  </si>
  <si>
    <t>ebből: egyéb vállalkozások (K512)</t>
  </si>
  <si>
    <t>Tartalékok (K513)</t>
  </si>
  <si>
    <t>191</t>
  </si>
  <si>
    <t>Egyéb működési célú kiadások (=122+127+128+129+140+151+162+164+176+177+178+179+190) (K5)</t>
  </si>
  <si>
    <t>193</t>
  </si>
  <si>
    <t>Ingatlanok beszerzése, létesítése (&gt;=194) (K62)</t>
  </si>
  <si>
    <t>195</t>
  </si>
  <si>
    <t>Informatikai eszközök beszerzése, létesítése (K63)</t>
  </si>
  <si>
    <t>201</t>
  </si>
  <si>
    <t>Ingatlanok felújítása (K71)</t>
  </si>
  <si>
    <t>203</t>
  </si>
  <si>
    <t>Egyéb tárgyi eszközök felújítása  (K73)</t>
  </si>
  <si>
    <t>204</t>
  </si>
  <si>
    <t>Felújítási célú előzetesen felszámított általános forgalmi adó (K74)</t>
  </si>
  <si>
    <t>Felújítások (=201+...+204) (K7)</t>
  </si>
  <si>
    <t>289</t>
  </si>
  <si>
    <t>Államháztartáson belüli megelőlegezések visszafizetése (K914)</t>
  </si>
  <si>
    <t>290</t>
  </si>
  <si>
    <t>Központi, irányító szervi támogatások folyósítása (K915)</t>
  </si>
  <si>
    <t>Belföldi finanszírozás kiadásai (=274+287+…+293+296) (K91)</t>
  </si>
  <si>
    <t>308</t>
  </si>
  <si>
    <t>Finanszírozási kiadások (=297+305+306+307) (K9)</t>
  </si>
  <si>
    <t>Készenléti,ügyeleti, helyettesítési díj (K1104)</t>
  </si>
  <si>
    <t>Céljuttatás, projektprémium (K1103)</t>
  </si>
  <si>
    <t>2017. 09.30. Módosított előirányzat</t>
  </si>
  <si>
    <t>2017. tényadat (2017.09.30.)</t>
  </si>
  <si>
    <t>2017. tényadat (2017.12.31.)</t>
  </si>
  <si>
    <t>2018. évi költségvetés</t>
  </si>
  <si>
    <t>2017. 12.31. Módosított előirányzat</t>
  </si>
  <si>
    <t>Hajmáskéri Közös Önkormányzati Hivatal 2018. évi költségvetés</t>
  </si>
  <si>
    <t>Immateriális javak beszerzése, létesítése teljesítése (K61)</t>
  </si>
  <si>
    <t>Engedélyezett létszám</t>
  </si>
  <si>
    <t>ebből: közfoglalkoztatott</t>
  </si>
  <si>
    <t>016010 Országgyűlési, önkormányzati és európai parlamenti képviselőválasztásokhoz kapcsolódó tevékenységek</t>
  </si>
  <si>
    <t>ebből helyi önkormányzattól és azok költségvetési szervétől műk. célú támogatások összege (B16)</t>
  </si>
  <si>
    <t>Módosítás</t>
  </si>
  <si>
    <t>F</t>
  </si>
  <si>
    <t>8.sz. melléklet</t>
  </si>
  <si>
    <t>Normatív jutalmak (K1102)</t>
  </si>
  <si>
    <t>Kamatkiadások (K353</t>
  </si>
  <si>
    <t>Közvetített szolgálatások (K335)</t>
  </si>
  <si>
    <t>Jubileumi jutalom (K1106)</t>
  </si>
  <si>
    <t>Konkoord</t>
  </si>
  <si>
    <t>Kamatkiadások (K353)</t>
  </si>
  <si>
    <t>074040 Fertőző megbetegedések megelőzése, járványügyi ellátás</t>
  </si>
  <si>
    <t>2020.12.31. teljesítés</t>
  </si>
  <si>
    <t>2021. évi költségvetés</t>
  </si>
  <si>
    <t>Egyéb fejezeti kezelésű ei-tól felhalm.célú tám. (B25)</t>
  </si>
  <si>
    <t>Hajmáskéri Közös Önkormányzati Hivatal 2021. évi költségvetés</t>
  </si>
  <si>
    <t>2021. évi módosítás</t>
  </si>
  <si>
    <t>2021.09.30. módosított előirányzat</t>
  </si>
  <si>
    <t>2021.09.30. teljesítés</t>
  </si>
  <si>
    <t>Normatív jutalom (K1102)</t>
  </si>
  <si>
    <t>Informatikai eszközök beszerzése (K63)</t>
  </si>
  <si>
    <t>11*250000/1,28</t>
  </si>
  <si>
    <t>013210 Átfogó tervezési és statisztikai szolgáltatások</t>
  </si>
  <si>
    <t>Központi költségvetési szervtől működési célú támogatás (B16)</t>
  </si>
  <si>
    <t>6.  számú melléklet</t>
  </si>
  <si>
    <t>7. számú melléklet</t>
  </si>
  <si>
    <t>9.sz. melléklet</t>
  </si>
  <si>
    <t>Egyéb működési célú támogatások államháztartáson belülre (K506)</t>
  </si>
  <si>
    <t>2024. évi költségvetés</t>
  </si>
  <si>
    <t>Sóly hivatali támogatása 1822399 módosításkor betervezni</t>
  </si>
  <si>
    <t>többletfeladattal együtt + Lilla bére és +1fő gar. bérmin</t>
  </si>
  <si>
    <t>Cafetéria</t>
  </si>
  <si>
    <t>12000*11folyószla ktg</t>
  </si>
  <si>
    <t>és  1 fő többletfeladat  7 hó* 120000=  840000</t>
  </si>
  <si>
    <t>Adatvédelmi biztos 360000/év Áht mérlegképes kb 250000</t>
  </si>
  <si>
    <t>Ági kamarai tagdíj 31200*4</t>
  </si>
  <si>
    <t>Hajmáskér Község Önkormányzata 2023. évi költségvetés</t>
  </si>
  <si>
    <t>Informatikai eszközbeszerzés (számítógép  bővítés) adóügyi csoporthoz</t>
  </si>
  <si>
    <t>Monitor pénzügyi csoport</t>
  </si>
  <si>
    <t>Irodai forgószék pénzügyi csoport</t>
  </si>
  <si>
    <t>Irodai forgószék adóügyi csoport</t>
  </si>
  <si>
    <t>Irodai forgószék  anyakönyvvezetés</t>
  </si>
  <si>
    <t>2023.12.31. teljesítés</t>
  </si>
  <si>
    <t>2023.12.31.  teljesítés</t>
  </si>
  <si>
    <t>Hajmáskéri Közös Önkormányzati Hivatal 2024. évi költségvetés</t>
  </si>
  <si>
    <t>2024. évi módosítás</t>
  </si>
  <si>
    <t>2024.12.31.  módosított előirányzat</t>
  </si>
  <si>
    <t>2024.12.31.  teljesítés</t>
  </si>
  <si>
    <t>2024.12.31. módosított előirányzat</t>
  </si>
  <si>
    <t>2024.12.31. 
várható teljesítés</t>
  </si>
  <si>
    <t>2023.12.31. 
teljesítés</t>
  </si>
  <si>
    <t>2024. évi 
költségvetés</t>
  </si>
  <si>
    <t>2024. évi 
módosítás</t>
  </si>
  <si>
    <t>2024. évi  előirányzat</t>
  </si>
  <si>
    <t>2024. évi előirányzat</t>
  </si>
  <si>
    <t>Felhasználás 2024. XII.31-ig</t>
  </si>
  <si>
    <t>Informatikai eszközbeszerzés (számítógép  bővítés  ssd, memória) pénzügyi csoporthoz</t>
  </si>
  <si>
    <t>ebből: állandó jeleggel végzett iparűzési tevékenység után fizetett helyi iparűzési adó (B351)</t>
  </si>
  <si>
    <t>ebből: egyéb települési adók (B36)</t>
  </si>
  <si>
    <t>n.r</t>
  </si>
  <si>
    <t>2024.12.31. 
 teljesítés</t>
  </si>
  <si>
    <t>2024.12.31.  
módosított előirányzat</t>
  </si>
  <si>
    <t>2023.12.31.  
teljesítés</t>
  </si>
  <si>
    <t>2024.12.31. 
módosított előirányzat</t>
  </si>
  <si>
    <t>2024.12.31.  
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</si>
</sst>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6" x14ac:knownFonts="1"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6"/>
      <color indexed="8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name val="Times New Roman CE"/>
      <charset val="238"/>
    </font>
    <font>
      <b/>
      <i/>
      <sz val="16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theme="0"/>
      <name val="Arial"/>
      <family val="2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21" fillId="0" borderId="0"/>
  </cellStyleXfs>
  <cellXfs count="197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center" vertical="center" wrapText="1"/>
    </xf>
    <xf numFmtId="164" fontId="14" fillId="0" borderId="7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164" fontId="0" fillId="0" borderId="8" xfId="0" applyNumberFormat="1" applyBorder="1" applyAlignment="1">
      <alignment horizontal="left" vertical="center" wrapText="1" indent="1"/>
    </xf>
    <xf numFmtId="164" fontId="0" fillId="0" borderId="11" xfId="0" applyNumberFormat="1" applyBorder="1" applyAlignment="1">
      <alignment horizontal="left" vertical="center" wrapText="1" indent="1"/>
    </xf>
    <xf numFmtId="164" fontId="16" fillId="0" borderId="7" xfId="0" applyNumberFormat="1" applyFont="1" applyBorder="1" applyAlignment="1">
      <alignment horizontal="left" vertical="center" wrapText="1" indent="1"/>
    </xf>
    <xf numFmtId="164" fontId="14" fillId="0" borderId="3" xfId="0" applyNumberFormat="1" applyFont="1" applyBorder="1" applyAlignment="1">
      <alignment horizontal="left" vertical="center" wrapText="1" indent="1"/>
    </xf>
    <xf numFmtId="164" fontId="14" fillId="0" borderId="4" xfId="0" applyNumberFormat="1" applyFont="1" applyBorder="1" applyAlignment="1">
      <alignment horizontal="right" vertical="center" wrapText="1" indent="1"/>
    </xf>
    <xf numFmtId="164" fontId="17" fillId="0" borderId="17" xfId="0" applyNumberFormat="1" applyFont="1" applyBorder="1" applyAlignment="1">
      <alignment horizontal="left" vertical="center" wrapText="1" indent="1"/>
    </xf>
    <xf numFmtId="164" fontId="15" fillId="0" borderId="18" xfId="0" applyNumberFormat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>
      <alignment horizontal="right" vertical="center" wrapText="1" indent="1"/>
    </xf>
    <xf numFmtId="164" fontId="15" fillId="0" borderId="12" xfId="0" applyNumberFormat="1" applyFont="1" applyBorder="1" applyAlignment="1">
      <alignment horizontal="left" vertical="center" wrapText="1" indent="1"/>
    </xf>
    <xf numFmtId="164" fontId="15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Border="1" applyAlignment="1">
      <alignment horizontal="left" vertical="center" wrapText="1" indent="1"/>
    </xf>
    <xf numFmtId="164" fontId="15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Border="1" applyAlignment="1">
      <alignment horizontal="right" vertical="center" wrapText="1" indent="1"/>
    </xf>
    <xf numFmtId="164" fontId="0" fillId="0" borderId="17" xfId="0" applyNumberFormat="1" applyBorder="1" applyAlignment="1">
      <alignment horizontal="left" vertical="center" wrapText="1" indent="1"/>
    </xf>
    <xf numFmtId="164" fontId="16" fillId="0" borderId="3" xfId="0" applyNumberFormat="1" applyFont="1" applyBorder="1" applyAlignment="1">
      <alignment horizontal="left" vertical="center" wrapText="1" indent="1"/>
    </xf>
    <xf numFmtId="164" fontId="11" fillId="0" borderId="4" xfId="0" applyNumberFormat="1" applyFont="1" applyBorder="1" applyAlignment="1">
      <alignment horizontal="right" vertical="center" wrapText="1" indent="1"/>
    </xf>
    <xf numFmtId="164" fontId="15" fillId="0" borderId="12" xfId="0" quotePrefix="1" applyNumberFormat="1" applyFont="1" applyBorder="1" applyAlignment="1" applyProtection="1">
      <alignment horizontal="left" vertical="center" wrapText="1" indent="6"/>
      <protection locked="0"/>
    </xf>
    <xf numFmtId="164" fontId="18" fillId="0" borderId="18" xfId="0" applyNumberFormat="1" applyFont="1" applyBorder="1" applyAlignment="1">
      <alignment horizontal="left" vertical="center" wrapText="1" indent="1"/>
    </xf>
    <xf numFmtId="164" fontId="18" fillId="0" borderId="10" xfId="0" applyNumberFormat="1" applyFont="1" applyBorder="1" applyAlignment="1">
      <alignment horizontal="right" vertical="center" wrapText="1" indent="1"/>
    </xf>
    <xf numFmtId="164" fontId="15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2" xfId="0" applyNumberFormat="1" applyFont="1" applyBorder="1" applyAlignment="1">
      <alignment horizontal="left" vertical="center" wrapText="1" indent="2"/>
    </xf>
    <xf numFmtId="164" fontId="15" fillId="0" borderId="1" xfId="0" applyNumberFormat="1" applyFont="1" applyBorder="1" applyAlignment="1">
      <alignment horizontal="left" vertical="center" wrapText="1" indent="2"/>
    </xf>
    <xf numFmtId="164" fontId="18" fillId="0" borderId="1" xfId="0" applyNumberFormat="1" applyFont="1" applyBorder="1" applyAlignment="1">
      <alignment horizontal="left" vertical="center" wrapText="1" indent="1"/>
    </xf>
    <xf numFmtId="164" fontId="15" fillId="0" borderId="9" xfId="0" applyNumberFormat="1" applyFont="1" applyBorder="1" applyAlignment="1">
      <alignment horizontal="left" vertical="center" wrapText="1" indent="1"/>
    </xf>
    <xf numFmtId="164" fontId="15" fillId="0" borderId="9" xfId="0" applyNumberFormat="1" applyFont="1" applyBorder="1" applyAlignment="1" applyProtection="1">
      <alignment horizontal="left" vertical="center" wrapText="1" indent="1"/>
      <protection locked="0"/>
    </xf>
    <xf numFmtId="0" fontId="3" fillId="0" borderId="1" xfId="0" quotePrefix="1" applyFont="1" applyBorder="1" applyAlignment="1">
      <alignment horizontal="center" vertical="top" wrapText="1"/>
    </xf>
    <xf numFmtId="9" fontId="0" fillId="0" borderId="0" xfId="1" applyFont="1"/>
    <xf numFmtId="9" fontId="2" fillId="2" borderId="1" xfId="1" applyFont="1" applyFill="1" applyBorder="1" applyAlignment="1">
      <alignment horizontal="center" vertical="top" wrapText="1"/>
    </xf>
    <xf numFmtId="9" fontId="0" fillId="0" borderId="1" xfId="1" applyFont="1" applyBorder="1"/>
    <xf numFmtId="164" fontId="14" fillId="0" borderId="24" xfId="0" applyNumberFormat="1" applyFont="1" applyBorder="1" applyAlignment="1">
      <alignment horizontal="center" vertical="center" wrapText="1"/>
    </xf>
    <xf numFmtId="164" fontId="15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Border="1" applyAlignment="1">
      <alignment horizontal="right" vertical="center" wrapText="1" indent="1"/>
    </xf>
    <xf numFmtId="164" fontId="9" fillId="0" borderId="0" xfId="0" applyNumberFormat="1" applyFont="1" applyAlignment="1">
      <alignment textRotation="180" wrapText="1"/>
    </xf>
    <xf numFmtId="164" fontId="18" fillId="0" borderId="25" xfId="0" applyNumberFormat="1" applyFont="1" applyBorder="1" applyAlignment="1">
      <alignment horizontal="right" vertical="center" wrapText="1" indent="1"/>
    </xf>
    <xf numFmtId="164" fontId="15" fillId="0" borderId="25" xfId="0" applyNumberFormat="1" applyFont="1" applyBorder="1" applyAlignment="1" applyProtection="1">
      <alignment horizontal="right" vertical="center" wrapText="1" indent="1"/>
      <protection locked="0"/>
    </xf>
    <xf numFmtId="9" fontId="3" fillId="0" borderId="1" xfId="1" applyFont="1" applyBorder="1" applyAlignment="1">
      <alignment horizontal="right" vertical="top" wrapText="1"/>
    </xf>
    <xf numFmtId="0" fontId="22" fillId="0" borderId="0" xfId="0" applyFont="1" applyAlignment="1">
      <alignment horizontal="left" vertical="center"/>
    </xf>
    <xf numFmtId="164" fontId="23" fillId="0" borderId="0" xfId="0" applyNumberFormat="1" applyFont="1" applyAlignment="1">
      <alignment vertical="center" wrapText="1"/>
    </xf>
    <xf numFmtId="164" fontId="23" fillId="0" borderId="0" xfId="0" applyNumberFormat="1" applyFont="1" applyAlignment="1">
      <alignment horizontal="center" vertical="center" wrapText="1"/>
    </xf>
    <xf numFmtId="164" fontId="25" fillId="0" borderId="0" xfId="0" applyNumberFormat="1" applyFont="1" applyAlignment="1">
      <alignment horizontal="right" wrapText="1"/>
    </xf>
    <xf numFmtId="164" fontId="26" fillId="0" borderId="0" xfId="0" applyNumberFormat="1" applyFont="1" applyAlignment="1">
      <alignment horizontal="center" vertical="center" wrapText="1"/>
    </xf>
    <xf numFmtId="164" fontId="27" fillId="0" borderId="1" xfId="0" applyNumberFormat="1" applyFont="1" applyBorder="1" applyAlignment="1" applyProtection="1">
      <alignment vertical="center" wrapText="1"/>
      <protection locked="0"/>
    </xf>
    <xf numFmtId="164" fontId="26" fillId="0" borderId="4" xfId="0" applyNumberFormat="1" applyFont="1" applyBorder="1" applyAlignment="1">
      <alignment vertical="center" wrapText="1"/>
    </xf>
    <xf numFmtId="164" fontId="26" fillId="0" borderId="0" xfId="0" applyNumberFormat="1" applyFont="1" applyAlignment="1">
      <alignment vertical="center" wrapText="1"/>
    </xf>
    <xf numFmtId="164" fontId="27" fillId="0" borderId="19" xfId="0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9" fontId="0" fillId="0" borderId="32" xfId="1" applyFont="1" applyBorder="1"/>
    <xf numFmtId="9" fontId="0" fillId="0" borderId="33" xfId="1" applyFont="1" applyBorder="1"/>
    <xf numFmtId="3" fontId="3" fillId="0" borderId="20" xfId="0" applyNumberFormat="1" applyFont="1" applyBorder="1" applyAlignment="1">
      <alignment horizontal="right" vertical="top" wrapText="1"/>
    </xf>
    <xf numFmtId="0" fontId="2" fillId="3" borderId="1" xfId="0" applyFont="1" applyFill="1" applyBorder="1" applyAlignment="1">
      <alignment horizontal="center" vertical="top" wrapText="1"/>
    </xf>
    <xf numFmtId="0" fontId="28" fillId="0" borderId="0" xfId="0" applyFont="1"/>
    <xf numFmtId="3" fontId="4" fillId="0" borderId="23" xfId="0" applyNumberFormat="1" applyFont="1" applyBorder="1" applyAlignment="1">
      <alignment horizontal="right" vertical="top" wrapText="1"/>
    </xf>
    <xf numFmtId="9" fontId="0" fillId="0" borderId="23" xfId="1" applyFont="1" applyFill="1" applyBorder="1"/>
    <xf numFmtId="164" fontId="32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32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32" fillId="0" borderId="1" xfId="0" applyNumberFormat="1" applyFont="1" applyBorder="1" applyAlignment="1" applyProtection="1">
      <alignment horizontal="right" vertical="center" wrapText="1" indent="1"/>
      <protection locked="0"/>
    </xf>
    <xf numFmtId="164" fontId="32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32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32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32" fillId="0" borderId="12" xfId="0" applyNumberFormat="1" applyFont="1" applyBorder="1" applyAlignment="1" applyProtection="1">
      <alignment horizontal="left" vertical="center" wrapText="1" indent="1"/>
      <protection locked="0"/>
    </xf>
    <xf numFmtId="164" fontId="32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31" fillId="0" borderId="4" xfId="0" applyNumberFormat="1" applyFont="1" applyBorder="1" applyAlignment="1">
      <alignment horizontal="right" vertical="center" wrapText="1" indent="1"/>
    </xf>
    <xf numFmtId="164" fontId="32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32" fillId="0" borderId="18" xfId="0" applyNumberFormat="1" applyFont="1" applyBorder="1" applyAlignment="1" applyProtection="1">
      <alignment horizontal="left" vertical="center" wrapText="1" indent="1"/>
      <protection locked="0"/>
    </xf>
    <xf numFmtId="164" fontId="32" fillId="0" borderId="12" xfId="0" quotePrefix="1" applyNumberFormat="1" applyFont="1" applyBorder="1" applyAlignment="1" applyProtection="1">
      <alignment horizontal="left" vertical="center" wrapText="1" indent="3"/>
      <protection locked="0"/>
    </xf>
    <xf numFmtId="164" fontId="32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3" xfId="0" applyNumberFormat="1" applyFont="1" applyBorder="1" applyAlignment="1">
      <alignment horizontal="left" vertical="center" wrapText="1" indent="1"/>
    </xf>
    <xf numFmtId="164" fontId="15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2" xfId="0" applyNumberFormat="1" applyFont="1" applyBorder="1" applyAlignment="1" applyProtection="1">
      <alignment horizontal="left" vertical="center" wrapText="1" indent="1"/>
      <protection locked="0"/>
    </xf>
    <xf numFmtId="164" fontId="15" fillId="0" borderId="15" xfId="0" applyNumberFormat="1" applyFont="1" applyBorder="1" applyAlignment="1" applyProtection="1">
      <alignment horizontal="left" vertical="center" wrapText="1" indent="1"/>
      <protection locked="0"/>
    </xf>
    <xf numFmtId="164" fontId="15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32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9" xfId="0" applyNumberFormat="1" applyFont="1" applyBorder="1" applyAlignment="1">
      <alignment horizontal="left" vertical="center" wrapText="1" indent="2"/>
    </xf>
    <xf numFmtId="164" fontId="15" fillId="0" borderId="15" xfId="0" applyNumberFormat="1" applyFont="1" applyBorder="1" applyAlignment="1">
      <alignment horizontal="left" vertical="center" wrapText="1" indent="2"/>
    </xf>
    <xf numFmtId="164" fontId="11" fillId="4" borderId="4" xfId="0" applyNumberFormat="1" applyFont="1" applyFill="1" applyBorder="1" applyAlignment="1">
      <alignment horizontal="right" vertical="center" wrapText="1" indent="1"/>
    </xf>
    <xf numFmtId="164" fontId="16" fillId="4" borderId="3" xfId="0" applyNumberFormat="1" applyFont="1" applyFill="1" applyBorder="1" applyAlignment="1">
      <alignment horizontal="left" vertical="center" wrapText="1" indent="1"/>
    </xf>
    <xf numFmtId="164" fontId="11" fillId="4" borderId="24" xfId="0" applyNumberFormat="1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center"/>
    </xf>
    <xf numFmtId="0" fontId="0" fillId="0" borderId="20" xfId="0" applyBorder="1" applyAlignment="1">
      <alignment horizontal="center" vertical="center" wrapText="1"/>
    </xf>
    <xf numFmtId="164" fontId="19" fillId="0" borderId="5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164" fontId="8" fillId="0" borderId="0" xfId="0" applyNumberFormat="1" applyFont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0" fillId="0" borderId="0" xfId="0"/>
    <xf numFmtId="3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3" fontId="34" fillId="0" borderId="1" xfId="0" applyNumberFormat="1" applyFont="1" applyBorder="1" applyAlignment="1">
      <alignment horizontal="right" vertical="center" wrapText="1"/>
    </xf>
    <xf numFmtId="3" fontId="29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right" vertical="top" wrapText="1"/>
    </xf>
    <xf numFmtId="9" fontId="0" fillId="0" borderId="0" xfId="1" applyFont="1" applyBorder="1"/>
    <xf numFmtId="9" fontId="30" fillId="0" borderId="1" xfId="1" applyFont="1" applyBorder="1" applyAlignment="1">
      <alignment vertical="center"/>
    </xf>
    <xf numFmtId="9" fontId="2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9" fontId="0" fillId="0" borderId="0" xfId="1" applyFont="1" applyAlignment="1">
      <alignment vertical="center"/>
    </xf>
    <xf numFmtId="9" fontId="2" fillId="0" borderId="1" xfId="1" applyFont="1" applyFill="1" applyBorder="1" applyAlignment="1">
      <alignment vertical="center"/>
    </xf>
    <xf numFmtId="9" fontId="30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10" fontId="30" fillId="0" borderId="1" xfId="1" applyNumberFormat="1" applyFont="1" applyBorder="1" applyAlignment="1">
      <alignment vertical="center"/>
    </xf>
    <xf numFmtId="9" fontId="28" fillId="0" borderId="1" xfId="1" applyFont="1" applyBorder="1" applyAlignment="1">
      <alignment vertical="center"/>
    </xf>
    <xf numFmtId="9" fontId="0" fillId="0" borderId="1" xfId="1" applyFont="1" applyBorder="1" applyAlignment="1">
      <alignment vertical="center"/>
    </xf>
    <xf numFmtId="9" fontId="1" fillId="0" borderId="1" xfId="1" applyFont="1" applyBorder="1" applyAlignment="1">
      <alignment vertical="center"/>
    </xf>
    <xf numFmtId="9" fontId="0" fillId="0" borderId="1" xfId="1" applyFont="1" applyFill="1" applyBorder="1" applyAlignment="1">
      <alignment vertical="center"/>
    </xf>
    <xf numFmtId="9" fontId="1" fillId="0" borderId="1" xfId="1" applyFont="1" applyFill="1" applyBorder="1" applyAlignment="1">
      <alignment vertical="center"/>
    </xf>
    <xf numFmtId="164" fontId="14" fillId="0" borderId="34" xfId="0" applyNumberFormat="1" applyFont="1" applyBorder="1" applyAlignment="1">
      <alignment horizontal="center" vertical="center" wrapText="1"/>
    </xf>
    <xf numFmtId="164" fontId="15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32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0" xfId="0" applyNumberFormat="1" applyFont="1" applyBorder="1" applyAlignment="1" applyProtection="1">
      <alignment horizontal="left" vertical="center" wrapText="1" indent="1"/>
      <protection locked="0"/>
    </xf>
    <xf numFmtId="164" fontId="32" fillId="0" borderId="37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34" xfId="0" applyNumberFormat="1" applyFont="1" applyBorder="1" applyAlignment="1">
      <alignment horizontal="right" vertical="center" wrapText="1" indent="1"/>
    </xf>
    <xf numFmtId="164" fontId="32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31" fillId="0" borderId="34" xfId="0" applyNumberFormat="1" applyFont="1" applyBorder="1" applyAlignment="1">
      <alignment horizontal="right" vertical="center" wrapText="1" indent="1"/>
    </xf>
    <xf numFmtId="164" fontId="11" fillId="4" borderId="34" xfId="0" applyNumberFormat="1" applyFont="1" applyFill="1" applyBorder="1" applyAlignment="1">
      <alignment horizontal="right" vertical="center" wrapText="1" indent="1"/>
    </xf>
    <xf numFmtId="164" fontId="32" fillId="0" borderId="0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34" xfId="0" applyNumberFormat="1" applyFont="1" applyBorder="1" applyAlignment="1">
      <alignment horizontal="right" vertical="center" wrapText="1" indent="1"/>
    </xf>
    <xf numFmtId="164" fontId="11" fillId="5" borderId="2" xfId="0" applyNumberFormat="1" applyFont="1" applyFill="1" applyBorder="1" applyAlignment="1">
      <alignment horizontal="center" vertical="center" wrapText="1"/>
    </xf>
    <xf numFmtId="164" fontId="12" fillId="5" borderId="3" xfId="0" applyNumberFormat="1" applyFont="1" applyFill="1" applyBorder="1" applyAlignment="1">
      <alignment horizontal="centerContinuous" vertical="center" wrapText="1"/>
    </xf>
    <xf numFmtId="164" fontId="12" fillId="5" borderId="4" xfId="0" applyNumberFormat="1" applyFont="1" applyFill="1" applyBorder="1" applyAlignment="1">
      <alignment horizontal="centerContinuous" vertical="center" wrapText="1"/>
    </xf>
    <xf numFmtId="164" fontId="12" fillId="5" borderId="24" xfId="0" applyNumberFormat="1" applyFont="1" applyFill="1" applyBorder="1" applyAlignment="1">
      <alignment horizontal="centerContinuous" vertical="center" wrapText="1"/>
    </xf>
    <xf numFmtId="164" fontId="12" fillId="5" borderId="29" xfId="0" applyNumberFormat="1" applyFont="1" applyFill="1" applyBorder="1" applyAlignment="1">
      <alignment horizontal="center" vertical="center" wrapText="1"/>
    </xf>
    <xf numFmtId="164" fontId="12" fillId="5" borderId="30" xfId="0" applyNumberFormat="1" applyFont="1" applyFill="1" applyBorder="1" applyAlignment="1">
      <alignment horizontal="center" vertical="center" wrapText="1"/>
    </xf>
    <xf numFmtId="164" fontId="12" fillId="5" borderId="31" xfId="0" applyNumberFormat="1" applyFont="1" applyFill="1" applyBorder="1" applyAlignment="1">
      <alignment horizontal="center" vertical="center" wrapText="1"/>
    </xf>
    <xf numFmtId="164" fontId="11" fillId="5" borderId="6" xfId="0" applyNumberFormat="1" applyFont="1" applyFill="1" applyBorder="1" applyAlignment="1">
      <alignment horizontal="center" vertical="center" wrapText="1"/>
    </xf>
    <xf numFmtId="164" fontId="11" fillId="5" borderId="3" xfId="0" applyNumberFormat="1" applyFont="1" applyFill="1" applyBorder="1" applyAlignment="1">
      <alignment horizontal="center" vertical="center" wrapText="1"/>
    </xf>
    <xf numFmtId="164" fontId="11" fillId="5" borderId="24" xfId="0" applyNumberFormat="1" applyFont="1" applyFill="1" applyBorder="1" applyAlignment="1">
      <alignment horizontal="center" vertical="center" wrapText="1"/>
    </xf>
    <xf numFmtId="164" fontId="11" fillId="5" borderId="4" xfId="0" applyNumberFormat="1" applyFont="1" applyFill="1" applyBorder="1" applyAlignment="1">
      <alignment horizontal="centerContinuous" vertical="center" wrapText="1"/>
    </xf>
    <xf numFmtId="164" fontId="11" fillId="5" borderId="24" xfId="0" applyNumberFormat="1" applyFont="1" applyFill="1" applyBorder="1" applyAlignment="1">
      <alignment horizontal="centerContinuous" vertical="center" wrapText="1"/>
    </xf>
    <xf numFmtId="164" fontId="11" fillId="5" borderId="29" xfId="0" applyNumberFormat="1" applyFont="1" applyFill="1" applyBorder="1" applyAlignment="1">
      <alignment horizontal="center" vertical="center" wrapText="1"/>
    </xf>
    <xf numFmtId="164" fontId="11" fillId="5" borderId="30" xfId="0" applyNumberFormat="1" applyFont="1" applyFill="1" applyBorder="1" applyAlignment="1">
      <alignment horizontal="center" vertical="center" wrapText="1"/>
    </xf>
    <xf numFmtId="164" fontId="11" fillId="5" borderId="31" xfId="0" applyNumberFormat="1" applyFont="1" applyFill="1" applyBorder="1" applyAlignment="1">
      <alignment horizontal="center" vertical="center" wrapText="1"/>
    </xf>
    <xf numFmtId="164" fontId="11" fillId="5" borderId="3" xfId="0" applyNumberFormat="1" applyFont="1" applyFill="1" applyBorder="1" applyAlignment="1">
      <alignment horizontal="centerContinuous" vertical="center" wrapText="1"/>
    </xf>
    <xf numFmtId="164" fontId="11" fillId="5" borderId="4" xfId="0" applyNumberFormat="1" applyFont="1" applyFill="1" applyBorder="1" applyAlignment="1">
      <alignment horizontal="center" vertical="center" wrapText="1"/>
    </xf>
    <xf numFmtId="164" fontId="11" fillId="5" borderId="31" xfId="0" applyNumberFormat="1" applyFont="1" applyFill="1" applyBorder="1" applyAlignment="1">
      <alignment horizontal="center" vertical="center" wrapText="1"/>
    </xf>
    <xf numFmtId="164" fontId="26" fillId="5" borderId="3" xfId="0" applyNumberFormat="1" applyFont="1" applyFill="1" applyBorder="1" applyAlignment="1">
      <alignment horizontal="center" vertical="center" wrapText="1"/>
    </xf>
    <xf numFmtId="164" fontId="26" fillId="5" borderId="4" xfId="0" applyNumberFormat="1" applyFont="1" applyFill="1" applyBorder="1" applyAlignment="1">
      <alignment horizontal="center" vertical="center" wrapText="1"/>
    </xf>
    <xf numFmtId="164" fontId="26" fillId="5" borderId="21" xfId="0" applyNumberFormat="1" applyFont="1" applyFill="1" applyBorder="1" applyAlignment="1">
      <alignment horizontal="center" vertical="center" wrapText="1"/>
    </xf>
    <xf numFmtId="164" fontId="26" fillId="5" borderId="22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center" wrapText="1"/>
    </xf>
    <xf numFmtId="9" fontId="2" fillId="6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9" fontId="2" fillId="5" borderId="1" xfId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/>
    </xf>
    <xf numFmtId="164" fontId="26" fillId="5" borderId="34" xfId="0" applyNumberFormat="1" applyFont="1" applyFill="1" applyBorder="1" applyAlignment="1">
      <alignment horizontal="center" vertical="center" wrapText="1"/>
    </xf>
    <xf numFmtId="164" fontId="26" fillId="5" borderId="39" xfId="0" applyNumberFormat="1" applyFont="1" applyFill="1" applyBorder="1" applyAlignment="1">
      <alignment horizontal="center" vertical="center" wrapText="1"/>
    </xf>
    <xf numFmtId="164" fontId="27" fillId="0" borderId="12" xfId="0" applyNumberFormat="1" applyFont="1" applyBorder="1" applyAlignment="1" applyProtection="1">
      <alignment vertical="center" wrapText="1"/>
      <protection locked="0"/>
    </xf>
    <xf numFmtId="164" fontId="27" fillId="0" borderId="36" xfId="0" applyNumberFormat="1" applyFont="1" applyBorder="1" applyAlignment="1" applyProtection="1">
      <alignment vertical="center" wrapText="1"/>
      <protection locked="0"/>
    </xf>
    <xf numFmtId="164" fontId="27" fillId="0" borderId="38" xfId="0" applyNumberFormat="1" applyFont="1" applyBorder="1" applyAlignment="1" applyProtection="1">
      <alignment vertical="center" wrapText="1"/>
      <protection locked="0"/>
    </xf>
    <xf numFmtId="164" fontId="26" fillId="0" borderId="34" xfId="0" applyNumberFormat="1" applyFont="1" applyBorder="1" applyAlignment="1">
      <alignment vertical="center" wrapText="1"/>
    </xf>
    <xf numFmtId="164" fontId="26" fillId="0" borderId="24" xfId="0" applyNumberFormat="1" applyFont="1" applyBorder="1" applyAlignment="1">
      <alignment vertical="center" wrapText="1"/>
    </xf>
    <xf numFmtId="164" fontId="27" fillId="0" borderId="15" xfId="0" applyNumberFormat="1" applyFont="1" applyBorder="1" applyAlignment="1" applyProtection="1">
      <alignment vertical="center" wrapText="1"/>
      <protection locked="0"/>
    </xf>
    <xf numFmtId="164" fontId="26" fillId="0" borderId="7" xfId="0" applyNumberFormat="1" applyFont="1" applyBorder="1" applyAlignment="1">
      <alignment horizontal="left" vertical="center" wrapText="1"/>
    </xf>
  </cellXfs>
  <cellStyles count="3">
    <cellStyle name="Normál" xfId="0" builtinId="0"/>
    <cellStyle name="Normál 2" xfId="2" xr:uid="{00000000-0005-0000-0000-000001000000}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&#233;nz&#252;gy\Documents\Kriszti\2024\Koltsegvetes2024\Hivatal\K&#246;lts&#233;gvet&#233;s_2024_Hivatal.xlsx" TargetMode="External"/><Relationship Id="rId1" Type="http://schemas.openxmlformats.org/officeDocument/2006/relationships/externalLinkPath" Target="/Users/P&#233;nz&#252;gy/Documents/Kriszti/2024/Koltsegvetes2024/Hivatal/K&#246;lts&#233;gvet&#233;s_2024_Hivat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riszti/2017/Ei.-m&#243;d/K&#246;z&#246;s/201706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1130"/>
      <sheetName val="013210"/>
      <sheetName val="016010"/>
      <sheetName val="016030"/>
      <sheetName val="Hivatal összesen"/>
      <sheetName val="Műk.mérleg"/>
      <sheetName val="Felhalm.mérleg"/>
      <sheetName val="Felhalm."/>
      <sheetName val="Védőnő"/>
      <sheetName val="Műk.mérleg_védőnők"/>
      <sheetName val="Felhalm.mérleg_védőnők"/>
      <sheetName val="074040"/>
      <sheetName val="05. űrlap-NEM KELL!"/>
      <sheetName val="06. űrlap-NEM KELL!"/>
      <sheetName val="105020-NEM KELL!"/>
      <sheetName val="104051-NEM KELL!"/>
      <sheetName val="106020-NEM KELL!"/>
      <sheetName val="Munka1"/>
    </sheetNames>
    <sheetDataSet>
      <sheetData sheetId="0">
        <row r="6">
          <cell r="C6">
            <v>0</v>
          </cell>
          <cell r="I6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/>
        </row>
        <row r="18">
          <cell r="I18"/>
        </row>
        <row r="19">
          <cell r="I19">
            <v>0</v>
          </cell>
        </row>
        <row r="20">
          <cell r="I20">
            <v>0</v>
          </cell>
        </row>
        <row r="21">
          <cell r="I21">
            <v>1569964</v>
          </cell>
        </row>
        <row r="22">
          <cell r="I22">
            <v>1569964</v>
          </cell>
        </row>
        <row r="23">
          <cell r="I23">
            <v>96261781</v>
          </cell>
        </row>
        <row r="24">
          <cell r="I24">
            <v>97831745</v>
          </cell>
        </row>
        <row r="25">
          <cell r="I25">
            <v>97831745</v>
          </cell>
        </row>
        <row r="26">
          <cell r="I26">
            <v>97831745</v>
          </cell>
        </row>
        <row r="30">
          <cell r="I30">
            <v>68832000</v>
          </cell>
        </row>
        <row r="31">
          <cell r="I31"/>
        </row>
        <row r="32">
          <cell r="I32"/>
        </row>
        <row r="33">
          <cell r="I33"/>
        </row>
        <row r="34">
          <cell r="I34">
            <v>0</v>
          </cell>
        </row>
        <row r="35">
          <cell r="I35">
            <v>2148443</v>
          </cell>
        </row>
        <row r="36">
          <cell r="I36">
            <v>1900000</v>
          </cell>
        </row>
        <row r="37">
          <cell r="I37"/>
        </row>
        <row r="38">
          <cell r="I38">
            <v>960000</v>
          </cell>
        </row>
        <row r="39">
          <cell r="I39">
            <v>73840443</v>
          </cell>
        </row>
        <row r="40">
          <cell r="I40">
            <v>0</v>
          </cell>
        </row>
        <row r="41">
          <cell r="I41">
            <v>170000</v>
          </cell>
        </row>
        <row r="42">
          <cell r="I42">
            <v>170000</v>
          </cell>
        </row>
        <row r="43">
          <cell r="I43">
            <v>74010443</v>
          </cell>
        </row>
        <row r="44">
          <cell r="I44">
            <v>7582702.04</v>
          </cell>
        </row>
        <row r="45">
          <cell r="I45">
            <v>7230345.5899999999</v>
          </cell>
        </row>
        <row r="46">
          <cell r="I46">
            <v>0</v>
          </cell>
        </row>
        <row r="47">
          <cell r="I47"/>
        </row>
        <row r="48">
          <cell r="I48">
            <v>352356.45</v>
          </cell>
        </row>
        <row r="49">
          <cell r="I49">
            <v>200000</v>
          </cell>
        </row>
        <row r="50">
          <cell r="I50">
            <v>1200000</v>
          </cell>
        </row>
        <row r="51">
          <cell r="I51">
            <v>1400000</v>
          </cell>
        </row>
        <row r="52">
          <cell r="I52">
            <v>2600000</v>
          </cell>
        </row>
        <row r="53">
          <cell r="I53">
            <v>550000</v>
          </cell>
        </row>
        <row r="54">
          <cell r="I54">
            <v>3150000</v>
          </cell>
        </row>
        <row r="55">
          <cell r="I55">
            <v>4000000</v>
          </cell>
        </row>
        <row r="56">
          <cell r="I56">
            <v>600000</v>
          </cell>
        </row>
        <row r="57">
          <cell r="I57">
            <v>30000</v>
          </cell>
        </row>
        <row r="59">
          <cell r="I59">
            <v>900000</v>
          </cell>
        </row>
        <row r="60">
          <cell r="I60">
            <v>2600000</v>
          </cell>
        </row>
        <row r="61">
          <cell r="I61">
            <v>8130000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3423600</v>
          </cell>
        </row>
        <row r="65">
          <cell r="I65">
            <v>0</v>
          </cell>
        </row>
        <row r="66">
          <cell r="I66">
            <v>10000</v>
          </cell>
        </row>
        <row r="67">
          <cell r="I67">
            <v>3433600</v>
          </cell>
        </row>
        <row r="68">
          <cell r="I68">
            <v>16113600</v>
          </cell>
        </row>
        <row r="69">
          <cell r="I69">
            <v>0</v>
          </cell>
        </row>
        <row r="70">
          <cell r="I70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125000</v>
          </cell>
        </row>
        <row r="75">
          <cell r="I75">
            <v>125000</v>
          </cell>
        </row>
        <row r="76">
          <cell r="I76">
            <v>125000</v>
          </cell>
        </row>
        <row r="77">
          <cell r="I77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97831745.040000007</v>
          </cell>
        </row>
        <row r="83">
          <cell r="I83">
            <v>97831745.040000007</v>
          </cell>
        </row>
        <row r="85">
          <cell r="I85">
            <v>11</v>
          </cell>
        </row>
        <row r="86">
          <cell r="I86">
            <v>0</v>
          </cell>
        </row>
      </sheetData>
      <sheetData sheetId="1">
        <row r="6">
          <cell r="C6">
            <v>2960132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I38">
            <v>0</v>
          </cell>
        </row>
        <row r="39">
          <cell r="I39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74">
          <cell r="I74">
            <v>0</v>
          </cell>
        </row>
        <row r="77">
          <cell r="I77">
            <v>0</v>
          </cell>
        </row>
        <row r="83">
          <cell r="I83">
            <v>0</v>
          </cell>
        </row>
        <row r="84">
          <cell r="I84">
            <v>0</v>
          </cell>
        </row>
      </sheetData>
      <sheetData sheetId="2">
        <row r="6">
          <cell r="C6">
            <v>2274326</v>
          </cell>
          <cell r="I6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/>
        </row>
        <row r="13">
          <cell r="I13">
            <v>0</v>
          </cell>
        </row>
        <row r="14">
          <cell r="I14"/>
        </row>
        <row r="15">
          <cell r="I15">
            <v>0</v>
          </cell>
        </row>
        <row r="16">
          <cell r="I16">
            <v>0</v>
          </cell>
        </row>
        <row r="17">
          <cell r="I17"/>
        </row>
        <row r="18">
          <cell r="I18"/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/>
        </row>
        <row r="23">
          <cell r="I23"/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30">
          <cell r="I30"/>
        </row>
        <row r="31">
          <cell r="I31"/>
        </row>
        <row r="32">
          <cell r="I32"/>
        </row>
        <row r="33">
          <cell r="I33"/>
        </row>
        <row r="34">
          <cell r="I34"/>
        </row>
        <row r="35">
          <cell r="I35"/>
        </row>
        <row r="36">
          <cell r="I36"/>
        </row>
        <row r="37">
          <cell r="I37">
            <v>0</v>
          </cell>
        </row>
        <row r="38">
          <cell r="I38">
            <v>0</v>
          </cell>
        </row>
        <row r="39">
          <cell r="I39"/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/>
        </row>
        <row r="44">
          <cell r="I44"/>
        </row>
        <row r="45">
          <cell r="I45"/>
        </row>
        <row r="46">
          <cell r="I46"/>
        </row>
        <row r="47">
          <cell r="I47"/>
        </row>
        <row r="48">
          <cell r="I48"/>
        </row>
        <row r="49">
          <cell r="I49">
            <v>0</v>
          </cell>
        </row>
        <row r="50">
          <cell r="I50"/>
        </row>
        <row r="51">
          <cell r="I51"/>
        </row>
        <row r="52">
          <cell r="I52">
            <v>0</v>
          </cell>
        </row>
        <row r="53">
          <cell r="I53"/>
        </row>
        <row r="54">
          <cell r="I54"/>
        </row>
        <row r="55">
          <cell r="I55"/>
        </row>
        <row r="56">
          <cell r="I56"/>
        </row>
        <row r="57">
          <cell r="I57"/>
        </row>
        <row r="58">
          <cell r="I58">
            <v>0</v>
          </cell>
        </row>
        <row r="59">
          <cell r="I59"/>
        </row>
        <row r="60">
          <cell r="I60">
            <v>0</v>
          </cell>
        </row>
        <row r="61">
          <cell r="I61"/>
        </row>
        <row r="62">
          <cell r="I62"/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/>
        </row>
        <row r="71">
          <cell r="I71"/>
        </row>
        <row r="72">
          <cell r="I72"/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7">
          <cell r="I77">
            <v>0</v>
          </cell>
        </row>
        <row r="78">
          <cell r="I78">
            <v>0</v>
          </cell>
        </row>
      </sheetData>
      <sheetData sheetId="3">
        <row r="6">
          <cell r="C6">
            <v>0</v>
          </cell>
          <cell r="I6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100000</v>
          </cell>
        </row>
        <row r="12">
          <cell r="I12"/>
        </row>
        <row r="13">
          <cell r="I13">
            <v>0</v>
          </cell>
        </row>
        <row r="14">
          <cell r="I14"/>
        </row>
        <row r="15">
          <cell r="I15">
            <v>100000</v>
          </cell>
        </row>
        <row r="16">
          <cell r="I16">
            <v>0</v>
          </cell>
        </row>
        <row r="17">
          <cell r="I17"/>
        </row>
        <row r="18">
          <cell r="I18"/>
        </row>
        <row r="19">
          <cell r="I19">
            <v>0</v>
          </cell>
        </row>
        <row r="20">
          <cell r="I20">
            <v>100000</v>
          </cell>
        </row>
        <row r="21">
          <cell r="I21">
            <v>7800</v>
          </cell>
        </row>
        <row r="22">
          <cell r="I22">
            <v>7800</v>
          </cell>
        </row>
        <row r="23">
          <cell r="I23">
            <v>3900</v>
          </cell>
        </row>
        <row r="24">
          <cell r="I24">
            <v>11700</v>
          </cell>
        </row>
        <row r="25">
          <cell r="I25">
            <v>11700</v>
          </cell>
        </row>
        <row r="26">
          <cell r="I26">
            <v>111700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90000</v>
          </cell>
        </row>
        <row r="37">
          <cell r="I37">
            <v>90000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90000</v>
          </cell>
        </row>
        <row r="42">
          <cell r="I42">
            <v>11700</v>
          </cell>
        </row>
        <row r="43">
          <cell r="I43">
            <v>11700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10000</v>
          </cell>
        </row>
        <row r="60">
          <cell r="I60">
            <v>10000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10000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/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111700</v>
          </cell>
        </row>
        <row r="75">
          <cell r="I75">
            <v>111700</v>
          </cell>
        </row>
        <row r="77">
          <cell r="I77">
            <v>0</v>
          </cell>
        </row>
        <row r="78">
          <cell r="I78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C6">
            <v>0</v>
          </cell>
        </row>
      </sheetData>
      <sheetData sheetId="12"/>
      <sheetData sheetId="13"/>
      <sheetData sheetId="14">
        <row r="6">
          <cell r="C6">
            <v>0</v>
          </cell>
        </row>
      </sheetData>
      <sheetData sheetId="15">
        <row r="6">
          <cell r="C6">
            <v>0</v>
          </cell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/>
        </row>
        <row r="11">
          <cell r="I11">
            <v>0</v>
          </cell>
        </row>
        <row r="12">
          <cell r="I12"/>
        </row>
        <row r="13">
          <cell r="I13">
            <v>0</v>
          </cell>
        </row>
        <row r="14">
          <cell r="I14">
            <v>0</v>
          </cell>
        </row>
        <row r="15">
          <cell r="I15"/>
        </row>
        <row r="16">
          <cell r="I16"/>
        </row>
        <row r="17">
          <cell r="I17">
            <v>0</v>
          </cell>
        </row>
        <row r="18">
          <cell r="I18">
            <v>0</v>
          </cell>
        </row>
        <row r="19">
          <cell r="I19"/>
        </row>
        <row r="20">
          <cell r="I20">
            <v>0</v>
          </cell>
        </row>
        <row r="21">
          <cell r="I21"/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8">
          <cell r="I28"/>
        </row>
        <row r="29">
          <cell r="I29"/>
        </row>
        <row r="30">
          <cell r="I30"/>
        </row>
        <row r="31">
          <cell r="I31"/>
        </row>
        <row r="32">
          <cell r="I32"/>
        </row>
        <row r="33">
          <cell r="I33"/>
        </row>
        <row r="34">
          <cell r="I34"/>
        </row>
        <row r="35">
          <cell r="I35">
            <v>0</v>
          </cell>
        </row>
        <row r="36">
          <cell r="I36"/>
        </row>
        <row r="37">
          <cell r="I37"/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/>
        </row>
        <row r="42">
          <cell r="I42"/>
        </row>
        <row r="43">
          <cell r="I43"/>
        </row>
        <row r="44">
          <cell r="I44"/>
        </row>
        <row r="45">
          <cell r="I45"/>
        </row>
        <row r="46">
          <cell r="I46"/>
        </row>
        <row r="47">
          <cell r="I47">
            <v>0</v>
          </cell>
        </row>
        <row r="48">
          <cell r="I48"/>
        </row>
        <row r="49">
          <cell r="I49"/>
        </row>
        <row r="50">
          <cell r="I50">
            <v>0</v>
          </cell>
        </row>
        <row r="51">
          <cell r="I51"/>
        </row>
        <row r="52">
          <cell r="I52"/>
        </row>
        <row r="53">
          <cell r="I53"/>
        </row>
        <row r="54">
          <cell r="I54"/>
        </row>
        <row r="55">
          <cell r="I55"/>
        </row>
        <row r="56">
          <cell r="I56">
            <v>0</v>
          </cell>
        </row>
        <row r="57">
          <cell r="I57"/>
        </row>
        <row r="58">
          <cell r="I58">
            <v>0</v>
          </cell>
        </row>
        <row r="59">
          <cell r="I59"/>
        </row>
        <row r="60">
          <cell r="I60"/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/>
        </row>
        <row r="69">
          <cell r="I69"/>
        </row>
        <row r="70">
          <cell r="I70"/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5">
          <cell r="I75">
            <v>0</v>
          </cell>
        </row>
        <row r="76">
          <cell r="I76">
            <v>0</v>
          </cell>
        </row>
      </sheetData>
      <sheetData sheetId="16">
        <row r="6">
          <cell r="C6">
            <v>0</v>
          </cell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/>
        </row>
        <row r="11">
          <cell r="I11">
            <v>0</v>
          </cell>
        </row>
        <row r="12">
          <cell r="I12"/>
        </row>
        <row r="13">
          <cell r="I13">
            <v>0</v>
          </cell>
        </row>
        <row r="14">
          <cell r="I14">
            <v>0</v>
          </cell>
        </row>
        <row r="15">
          <cell r="I15"/>
        </row>
        <row r="16">
          <cell r="I16"/>
        </row>
        <row r="17">
          <cell r="I17">
            <v>0</v>
          </cell>
        </row>
        <row r="18">
          <cell r="I18">
            <v>0</v>
          </cell>
        </row>
        <row r="19">
          <cell r="I19"/>
        </row>
        <row r="20">
          <cell r="I20">
            <v>0</v>
          </cell>
        </row>
        <row r="21">
          <cell r="I21"/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8">
          <cell r="I28"/>
        </row>
        <row r="29">
          <cell r="I29"/>
        </row>
        <row r="30">
          <cell r="I30"/>
        </row>
        <row r="31">
          <cell r="I31"/>
        </row>
        <row r="32">
          <cell r="I32"/>
        </row>
        <row r="33">
          <cell r="I33"/>
        </row>
        <row r="34">
          <cell r="I34"/>
        </row>
        <row r="35">
          <cell r="I35">
            <v>0</v>
          </cell>
        </row>
        <row r="36">
          <cell r="I36"/>
        </row>
        <row r="37">
          <cell r="I37"/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/>
        </row>
        <row r="42">
          <cell r="I42"/>
        </row>
        <row r="43">
          <cell r="I43"/>
        </row>
        <row r="44">
          <cell r="I44"/>
        </row>
        <row r="45">
          <cell r="I45"/>
        </row>
        <row r="46">
          <cell r="I46"/>
        </row>
        <row r="47">
          <cell r="I47">
            <v>0</v>
          </cell>
        </row>
        <row r="48">
          <cell r="I48"/>
        </row>
        <row r="49">
          <cell r="I49"/>
        </row>
        <row r="50">
          <cell r="I50">
            <v>0</v>
          </cell>
        </row>
        <row r="51">
          <cell r="I51"/>
        </row>
        <row r="52">
          <cell r="I52"/>
        </row>
        <row r="53">
          <cell r="I53"/>
        </row>
        <row r="54">
          <cell r="I54"/>
        </row>
        <row r="55">
          <cell r="I55"/>
        </row>
        <row r="56">
          <cell r="I56">
            <v>0</v>
          </cell>
        </row>
        <row r="57">
          <cell r="I57"/>
        </row>
        <row r="58">
          <cell r="I58">
            <v>0</v>
          </cell>
        </row>
        <row r="59">
          <cell r="I59"/>
        </row>
        <row r="60">
          <cell r="I60"/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/>
        </row>
        <row r="69">
          <cell r="I69"/>
        </row>
        <row r="70">
          <cell r="I70"/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5">
          <cell r="I75">
            <v>0</v>
          </cell>
        </row>
        <row r="76">
          <cell r="I76">
            <v>0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édőnő"/>
      <sheetName val="011130"/>
      <sheetName val="016010"/>
      <sheetName val="016020"/>
      <sheetName val="016030"/>
      <sheetName val="104051"/>
      <sheetName val="105010"/>
      <sheetName val="106020"/>
      <sheetName val="Hivatal összesen"/>
      <sheetName val="Műk.mérleg"/>
      <sheetName val="Felhalm.mérleg"/>
      <sheetName val="Beruh. és felújítások"/>
      <sheetName val="Munk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K14">
            <v>0</v>
          </cell>
        </row>
        <row r="247">
          <cell r="K247">
            <v>0</v>
          </cell>
        </row>
        <row r="483">
          <cell r="K483">
            <v>0</v>
          </cell>
        </row>
        <row r="498">
          <cell r="K498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tabSelected="1" topLeftCell="A19" zoomScaleNormal="100" workbookViewId="0">
      <selection activeCell="G24" sqref="G24"/>
    </sheetView>
  </sheetViews>
  <sheetFormatPr defaultRowHeight="15" x14ac:dyDescent="0.2"/>
  <cols>
    <col min="2" max="2" width="60.109375" customWidth="1"/>
    <col min="3" max="4" width="13.88671875" customWidth="1"/>
    <col min="5" max="5" width="14" customWidth="1"/>
    <col min="6" max="7" width="13.88671875" customWidth="1"/>
    <col min="8" max="8" width="10.5546875" style="52" customWidth="1"/>
    <col min="9" max="9" width="11.5546875" hidden="1" customWidth="1"/>
    <col min="10" max="14" width="8.88671875" hidden="1" customWidth="1"/>
    <col min="15" max="15" width="8.88671875" customWidth="1"/>
  </cols>
  <sheetData>
    <row r="1" spans="1:10" x14ac:dyDescent="0.2">
      <c r="A1" s="9" t="s">
        <v>139</v>
      </c>
    </row>
    <row r="2" spans="1:10" ht="15.75" x14ac:dyDescent="0.25">
      <c r="A2" s="122" t="s">
        <v>441</v>
      </c>
      <c r="B2" s="122"/>
      <c r="C2" s="122"/>
      <c r="D2" s="122"/>
      <c r="E2" s="122"/>
      <c r="F2" s="122"/>
      <c r="G2" s="122"/>
      <c r="H2" s="122"/>
    </row>
    <row r="3" spans="1:10" ht="15.75" x14ac:dyDescent="0.25">
      <c r="A3" s="106" t="s">
        <v>4</v>
      </c>
      <c r="B3" s="106"/>
      <c r="C3" s="106"/>
      <c r="D3" s="106"/>
      <c r="E3" s="106"/>
      <c r="F3" s="106"/>
      <c r="G3" s="106"/>
      <c r="H3" s="106"/>
    </row>
    <row r="5" spans="1:10" ht="45" x14ac:dyDescent="0.2">
      <c r="A5" s="185" t="s">
        <v>1</v>
      </c>
      <c r="B5" s="185" t="s">
        <v>2</v>
      </c>
      <c r="C5" s="185" t="s">
        <v>440</v>
      </c>
      <c r="D5" s="185" t="s">
        <v>425</v>
      </c>
      <c r="E5" s="185" t="s">
        <v>442</v>
      </c>
      <c r="F5" s="185" t="s">
        <v>443</v>
      </c>
      <c r="G5" s="185" t="s">
        <v>444</v>
      </c>
      <c r="H5" s="186" t="s">
        <v>138</v>
      </c>
      <c r="I5" s="76" t="s">
        <v>425</v>
      </c>
    </row>
    <row r="6" spans="1:10" ht="39.75" customHeight="1" x14ac:dyDescent="0.2">
      <c r="A6" s="135" t="s">
        <v>12</v>
      </c>
      <c r="B6" s="136" t="s">
        <v>13</v>
      </c>
      <c r="C6" s="115">
        <f>SUM(C8:C9)</f>
        <v>1676362</v>
      </c>
      <c r="D6" s="115">
        <f>SUM(D8:D9)</f>
        <v>0</v>
      </c>
      <c r="E6" s="117">
        <f>SUM(E8:E9)</f>
        <v>1822400</v>
      </c>
      <c r="F6" s="117">
        <f t="shared" ref="F6" si="0">SUM(F8:F9)</f>
        <v>1822400</v>
      </c>
      <c r="G6" s="117">
        <v>1822400</v>
      </c>
      <c r="H6" s="142"/>
      <c r="I6" s="12">
        <f>SUM(I8:I9)</f>
        <v>0</v>
      </c>
    </row>
    <row r="7" spans="1:10" ht="39.75" customHeight="1" x14ac:dyDescent="0.2">
      <c r="A7" s="135">
        <v>33</v>
      </c>
      <c r="B7" s="136" t="s">
        <v>420</v>
      </c>
      <c r="C7" s="115"/>
      <c r="D7" s="115"/>
      <c r="E7" s="117"/>
      <c r="F7" s="117"/>
      <c r="G7" s="117"/>
      <c r="H7" s="142"/>
      <c r="I7" s="12"/>
    </row>
    <row r="8" spans="1:10" ht="39.75" customHeight="1" x14ac:dyDescent="0.2">
      <c r="A8" s="135"/>
      <c r="B8" s="136" t="s">
        <v>398</v>
      </c>
      <c r="C8" s="115">
        <v>1676362</v>
      </c>
      <c r="D8" s="115">
        <v>0</v>
      </c>
      <c r="E8" s="117">
        <v>1822400</v>
      </c>
      <c r="F8" s="117">
        <f t="shared" ref="F8:F26" si="1">SUM(D8:E8)</f>
        <v>1822400</v>
      </c>
      <c r="G8" s="117">
        <v>1822400</v>
      </c>
      <c r="H8" s="142"/>
      <c r="I8" s="12">
        <v>0</v>
      </c>
    </row>
    <row r="9" spans="1:10" ht="39.75" customHeight="1" x14ac:dyDescent="0.2">
      <c r="A9" s="135" t="s">
        <v>14</v>
      </c>
      <c r="B9" s="136" t="s">
        <v>15</v>
      </c>
      <c r="C9" s="115">
        <v>0</v>
      </c>
      <c r="D9" s="115">
        <v>0</v>
      </c>
      <c r="E9" s="117">
        <v>0</v>
      </c>
      <c r="F9" s="117">
        <f t="shared" si="1"/>
        <v>0</v>
      </c>
      <c r="G9" s="117">
        <v>0</v>
      </c>
      <c r="H9" s="142"/>
      <c r="I9" s="12">
        <v>0</v>
      </c>
    </row>
    <row r="10" spans="1:10" ht="39.75" customHeight="1" x14ac:dyDescent="0.2">
      <c r="A10" s="120" t="s">
        <v>16</v>
      </c>
      <c r="B10" s="134" t="s">
        <v>17</v>
      </c>
      <c r="C10" s="116">
        <f>SUM(C6)</f>
        <v>1676362</v>
      </c>
      <c r="D10" s="116">
        <f t="shared" ref="D10" si="2">SUM(D6)</f>
        <v>0</v>
      </c>
      <c r="E10" s="118">
        <f>SUM(E6)</f>
        <v>1822400</v>
      </c>
      <c r="F10" s="118">
        <f t="shared" si="1"/>
        <v>1822400</v>
      </c>
      <c r="G10" s="118">
        <f>SUM(G6)</f>
        <v>1822400</v>
      </c>
      <c r="H10" s="142"/>
      <c r="I10" s="15">
        <f t="shared" ref="I10" si="3">SUM(I6)</f>
        <v>0</v>
      </c>
      <c r="J10" s="77" t="s">
        <v>426</v>
      </c>
    </row>
    <row r="11" spans="1:10" ht="39.75" customHeight="1" x14ac:dyDescent="0.2">
      <c r="A11" s="135" t="s">
        <v>18</v>
      </c>
      <c r="B11" s="136" t="s">
        <v>19</v>
      </c>
      <c r="C11" s="115">
        <v>0</v>
      </c>
      <c r="D11" s="115">
        <v>0</v>
      </c>
      <c r="E11" s="117">
        <v>0</v>
      </c>
      <c r="F11" s="117">
        <f t="shared" si="1"/>
        <v>0</v>
      </c>
      <c r="G11" s="117">
        <v>0</v>
      </c>
      <c r="H11" s="142"/>
      <c r="I11" s="12">
        <v>0</v>
      </c>
    </row>
    <row r="12" spans="1:10" ht="39.75" customHeight="1" x14ac:dyDescent="0.2">
      <c r="A12" s="135" t="s">
        <v>20</v>
      </c>
      <c r="B12" s="136" t="s">
        <v>21</v>
      </c>
      <c r="C12" s="115">
        <v>1</v>
      </c>
      <c r="D12" s="115">
        <v>0</v>
      </c>
      <c r="E12" s="117">
        <v>1</v>
      </c>
      <c r="F12" s="117">
        <f t="shared" si="1"/>
        <v>1</v>
      </c>
      <c r="G12" s="117">
        <v>1</v>
      </c>
      <c r="H12" s="129">
        <f t="shared" ref="H12:H26" si="4">G12/F12</f>
        <v>1</v>
      </c>
      <c r="I12" s="12">
        <v>0</v>
      </c>
    </row>
    <row r="13" spans="1:10" ht="39.75" customHeight="1" x14ac:dyDescent="0.2">
      <c r="A13" s="135" t="s">
        <v>22</v>
      </c>
      <c r="B13" s="136" t="s">
        <v>23</v>
      </c>
      <c r="C13" s="115">
        <f t="shared" ref="C13:D13" si="5">SUM(C12)</f>
        <v>1</v>
      </c>
      <c r="D13" s="115">
        <f t="shared" si="5"/>
        <v>0</v>
      </c>
      <c r="E13" s="117">
        <f>SUM(E12)</f>
        <v>1</v>
      </c>
      <c r="F13" s="117">
        <f t="shared" si="1"/>
        <v>1</v>
      </c>
      <c r="G13" s="117">
        <f t="shared" ref="G13" si="6">SUM(G12)</f>
        <v>1</v>
      </c>
      <c r="H13" s="129">
        <f t="shared" si="4"/>
        <v>1</v>
      </c>
      <c r="I13" s="12">
        <f t="shared" ref="I13" si="7">SUM(I12)</f>
        <v>0</v>
      </c>
    </row>
    <row r="14" spans="1:10" ht="39.75" customHeight="1" x14ac:dyDescent="0.2">
      <c r="A14" s="135" t="s">
        <v>24</v>
      </c>
      <c r="B14" s="136" t="s">
        <v>25</v>
      </c>
      <c r="C14" s="115">
        <v>270684</v>
      </c>
      <c r="D14" s="115">
        <v>0</v>
      </c>
      <c r="E14" s="117">
        <v>321455</v>
      </c>
      <c r="F14" s="117">
        <f t="shared" si="1"/>
        <v>321455</v>
      </c>
      <c r="G14" s="117">
        <v>321455</v>
      </c>
      <c r="H14" s="129">
        <f t="shared" si="4"/>
        <v>1</v>
      </c>
      <c r="I14" s="12">
        <v>0</v>
      </c>
    </row>
    <row r="15" spans="1:10" ht="39.75" customHeight="1" x14ac:dyDescent="0.2">
      <c r="A15" s="120" t="s">
        <v>26</v>
      </c>
      <c r="B15" s="134" t="s">
        <v>27</v>
      </c>
      <c r="C15" s="116">
        <f t="shared" ref="C15:E15" si="8">C11+C13+C14</f>
        <v>270685</v>
      </c>
      <c r="D15" s="116">
        <f t="shared" si="8"/>
        <v>0</v>
      </c>
      <c r="E15" s="118">
        <f t="shared" si="8"/>
        <v>321456</v>
      </c>
      <c r="F15" s="118">
        <f t="shared" si="1"/>
        <v>321456</v>
      </c>
      <c r="G15" s="118">
        <f t="shared" ref="G15" si="9">G11+G13+G14</f>
        <v>321456</v>
      </c>
      <c r="H15" s="129">
        <f t="shared" si="4"/>
        <v>1</v>
      </c>
      <c r="I15" s="15">
        <f t="shared" ref="I15" si="10">I11+I13+I14</f>
        <v>0</v>
      </c>
    </row>
    <row r="16" spans="1:10" ht="39.75" customHeight="1" x14ac:dyDescent="0.2">
      <c r="A16" s="135" t="s">
        <v>28</v>
      </c>
      <c r="B16" s="136" t="s">
        <v>29</v>
      </c>
      <c r="C16" s="115">
        <f t="shared" ref="C16:E16" si="11">SUM(C17:C18)</f>
        <v>0</v>
      </c>
      <c r="D16" s="115">
        <f t="shared" si="11"/>
        <v>0</v>
      </c>
      <c r="E16" s="117">
        <f t="shared" si="11"/>
        <v>0</v>
      </c>
      <c r="F16" s="117">
        <f t="shared" si="1"/>
        <v>0</v>
      </c>
      <c r="G16" s="117">
        <f t="shared" ref="G16" si="12">SUM(G17:G18)</f>
        <v>0</v>
      </c>
      <c r="H16" s="142"/>
      <c r="I16" s="12">
        <f t="shared" ref="I16" si="13">SUM(I17:I18)</f>
        <v>0</v>
      </c>
    </row>
    <row r="17" spans="1:10" ht="39.75" customHeight="1" x14ac:dyDescent="0.2">
      <c r="A17" s="135" t="s">
        <v>30</v>
      </c>
      <c r="B17" s="136" t="s">
        <v>31</v>
      </c>
      <c r="C17" s="115"/>
      <c r="D17" s="115"/>
      <c r="E17" s="117"/>
      <c r="F17" s="117">
        <f t="shared" si="1"/>
        <v>0</v>
      </c>
      <c r="G17" s="117"/>
      <c r="H17" s="142"/>
      <c r="I17" s="12"/>
    </row>
    <row r="18" spans="1:10" ht="39.75" customHeight="1" x14ac:dyDescent="0.2">
      <c r="A18" s="135" t="s">
        <v>32</v>
      </c>
      <c r="B18" s="136" t="s">
        <v>33</v>
      </c>
      <c r="C18" s="115"/>
      <c r="D18" s="115"/>
      <c r="E18" s="117"/>
      <c r="F18" s="117">
        <f t="shared" si="1"/>
        <v>0</v>
      </c>
      <c r="G18" s="117"/>
      <c r="H18" s="142"/>
      <c r="I18" s="12"/>
    </row>
    <row r="19" spans="1:10" ht="39.75" customHeight="1" x14ac:dyDescent="0.2">
      <c r="A19" s="120" t="s">
        <v>34</v>
      </c>
      <c r="B19" s="134" t="s">
        <v>35</v>
      </c>
      <c r="C19" s="116">
        <f t="shared" ref="C19:E19" si="14">C16</f>
        <v>0</v>
      </c>
      <c r="D19" s="116">
        <f t="shared" si="14"/>
        <v>0</v>
      </c>
      <c r="E19" s="118">
        <f t="shared" si="14"/>
        <v>0</v>
      </c>
      <c r="F19" s="118">
        <f t="shared" si="1"/>
        <v>0</v>
      </c>
      <c r="G19" s="118">
        <f t="shared" ref="G19" si="15">G16</f>
        <v>0</v>
      </c>
      <c r="H19" s="142"/>
      <c r="I19" s="15">
        <f t="shared" ref="I19" si="16">I16</f>
        <v>0</v>
      </c>
    </row>
    <row r="20" spans="1:10" ht="39.75" customHeight="1" x14ac:dyDescent="0.2">
      <c r="A20" s="120" t="s">
        <v>36</v>
      </c>
      <c r="B20" s="134" t="s">
        <v>37</v>
      </c>
      <c r="C20" s="116">
        <f t="shared" ref="C20:E20" si="17">C10+C15+C19</f>
        <v>1947047</v>
      </c>
      <c r="D20" s="116">
        <f t="shared" si="17"/>
        <v>0</v>
      </c>
      <c r="E20" s="118">
        <f t="shared" si="17"/>
        <v>2143856</v>
      </c>
      <c r="F20" s="118">
        <f t="shared" si="1"/>
        <v>2143856</v>
      </c>
      <c r="G20" s="118">
        <f>G10+G15+G19</f>
        <v>2143856</v>
      </c>
      <c r="H20" s="129">
        <f t="shared" si="4"/>
        <v>1</v>
      </c>
      <c r="I20" s="15">
        <f t="shared" ref="I20" si="18">I10+I15+I19</f>
        <v>0</v>
      </c>
    </row>
    <row r="21" spans="1:10" ht="39.75" customHeight="1" x14ac:dyDescent="0.2">
      <c r="A21" s="135" t="s">
        <v>38</v>
      </c>
      <c r="B21" s="136" t="s">
        <v>39</v>
      </c>
      <c r="C21" s="115">
        <v>1066071</v>
      </c>
      <c r="D21" s="115">
        <v>1569964</v>
      </c>
      <c r="E21" s="117">
        <v>0</v>
      </c>
      <c r="F21" s="117">
        <f>SUM(D21:E21)</f>
        <v>1569964</v>
      </c>
      <c r="G21" s="117">
        <v>1577764</v>
      </c>
      <c r="H21" s="129">
        <f t="shared" si="4"/>
        <v>1.0049682667882831</v>
      </c>
      <c r="I21" s="12">
        <v>1569964</v>
      </c>
    </row>
    <row r="22" spans="1:10" ht="39.75" customHeight="1" x14ac:dyDescent="0.2">
      <c r="A22" s="135" t="s">
        <v>40</v>
      </c>
      <c r="B22" s="136" t="s">
        <v>41</v>
      </c>
      <c r="C22" s="115">
        <f>SUM(C21)</f>
        <v>1066071</v>
      </c>
      <c r="D22" s="115">
        <f>SUM(D21)</f>
        <v>1569964</v>
      </c>
      <c r="E22" s="117">
        <f>SUM(E21)</f>
        <v>0</v>
      </c>
      <c r="F22" s="117">
        <f t="shared" si="1"/>
        <v>1569964</v>
      </c>
      <c r="G22" s="117">
        <f>SUM(G21)</f>
        <v>1577764</v>
      </c>
      <c r="H22" s="129">
        <f t="shared" si="4"/>
        <v>1.0049682667882831</v>
      </c>
      <c r="I22" s="12">
        <f>SUM(I21)</f>
        <v>1569964</v>
      </c>
    </row>
    <row r="23" spans="1:10" ht="39.75" customHeight="1" x14ac:dyDescent="0.2">
      <c r="A23" s="135" t="s">
        <v>42</v>
      </c>
      <c r="B23" s="136" t="s">
        <v>43</v>
      </c>
      <c r="C23" s="115">
        <v>75966097</v>
      </c>
      <c r="D23" s="115">
        <v>96261781</v>
      </c>
      <c r="E23" s="117">
        <v>0</v>
      </c>
      <c r="F23" s="117">
        <f t="shared" si="1"/>
        <v>96261781</v>
      </c>
      <c r="G23" s="117">
        <v>85059050</v>
      </c>
      <c r="H23" s="129">
        <f t="shared" si="4"/>
        <v>0.8836222342489175</v>
      </c>
      <c r="I23" s="12">
        <v>96261781</v>
      </c>
    </row>
    <row r="24" spans="1:10" ht="39.75" customHeight="1" x14ac:dyDescent="0.2">
      <c r="A24" s="135" t="s">
        <v>44</v>
      </c>
      <c r="B24" s="136" t="s">
        <v>45</v>
      </c>
      <c r="C24" s="115">
        <f t="shared" ref="C24:E24" si="19">C22+C23</f>
        <v>77032168</v>
      </c>
      <c r="D24" s="115">
        <f t="shared" si="19"/>
        <v>97831745</v>
      </c>
      <c r="E24" s="117">
        <f t="shared" si="19"/>
        <v>0</v>
      </c>
      <c r="F24" s="117">
        <f t="shared" si="1"/>
        <v>97831745</v>
      </c>
      <c r="G24" s="117">
        <f t="shared" ref="G24" si="20">G22+G23</f>
        <v>86636814</v>
      </c>
      <c r="H24" s="129">
        <f t="shared" si="4"/>
        <v>0.88556954595872739</v>
      </c>
      <c r="I24" s="12">
        <f t="shared" ref="I24" si="21">I22+I23</f>
        <v>97831745</v>
      </c>
    </row>
    <row r="25" spans="1:10" ht="39.75" customHeight="1" x14ac:dyDescent="0.2">
      <c r="A25" s="120" t="s">
        <v>46</v>
      </c>
      <c r="B25" s="134" t="s">
        <v>47</v>
      </c>
      <c r="C25" s="116">
        <f t="shared" ref="C25:E25" si="22">C24</f>
        <v>77032168</v>
      </c>
      <c r="D25" s="116">
        <f t="shared" si="22"/>
        <v>97831745</v>
      </c>
      <c r="E25" s="118">
        <f t="shared" si="22"/>
        <v>0</v>
      </c>
      <c r="F25" s="118">
        <f t="shared" si="1"/>
        <v>97831745</v>
      </c>
      <c r="G25" s="118">
        <f t="shared" ref="G25" si="23">G24</f>
        <v>86636814</v>
      </c>
      <c r="H25" s="129">
        <f t="shared" si="4"/>
        <v>0.88556954595872739</v>
      </c>
      <c r="I25" s="15">
        <f t="shared" ref="I25" si="24">I24</f>
        <v>97831745</v>
      </c>
    </row>
    <row r="26" spans="1:10" ht="39.75" customHeight="1" x14ac:dyDescent="0.2">
      <c r="A26" s="120" t="s">
        <v>48</v>
      </c>
      <c r="B26" s="134" t="s">
        <v>49</v>
      </c>
      <c r="C26" s="116">
        <f t="shared" ref="C26:D26" si="25">C20+C25</f>
        <v>78979215</v>
      </c>
      <c r="D26" s="116">
        <f t="shared" si="25"/>
        <v>97831745</v>
      </c>
      <c r="E26" s="118">
        <f>E20+E25</f>
        <v>2143856</v>
      </c>
      <c r="F26" s="118">
        <f t="shared" si="1"/>
        <v>99975601</v>
      </c>
      <c r="G26" s="118">
        <f t="shared" ref="G26" si="26">G20+G25</f>
        <v>88780670</v>
      </c>
      <c r="H26" s="129">
        <f t="shared" si="4"/>
        <v>0.88802336882175881</v>
      </c>
      <c r="I26" s="15">
        <f t="shared" ref="I26" si="27">I20+I25</f>
        <v>97831745</v>
      </c>
    </row>
    <row r="29" spans="1:10" ht="54.75" customHeight="1" x14ac:dyDescent="0.2">
      <c r="A29" s="185" t="s">
        <v>1</v>
      </c>
      <c r="B29" s="185" t="s">
        <v>2</v>
      </c>
      <c r="C29" s="185" t="s">
        <v>440</v>
      </c>
      <c r="D29" s="185" t="str">
        <f>D5</f>
        <v>2024. évi költségvetés</v>
      </c>
      <c r="E29" s="185" t="str">
        <f t="shared" ref="E29:G29" si="28">E5</f>
        <v>2024. évi módosítás</v>
      </c>
      <c r="F29" s="185" t="str">
        <f t="shared" si="28"/>
        <v>2024.12.31.  módosított előirányzat</v>
      </c>
      <c r="G29" s="185" t="str">
        <f t="shared" si="28"/>
        <v>2024.12.31.  teljesítés</v>
      </c>
      <c r="H29" s="186" t="s">
        <v>138</v>
      </c>
      <c r="I29" s="76" t="s">
        <v>425</v>
      </c>
    </row>
    <row r="30" spans="1:10" ht="30" customHeight="1" x14ac:dyDescent="0.2">
      <c r="A30" s="135" t="s">
        <v>51</v>
      </c>
      <c r="B30" s="136" t="s">
        <v>52</v>
      </c>
      <c r="C30" s="115">
        <v>46860896</v>
      </c>
      <c r="D30" s="115">
        <v>68832000</v>
      </c>
      <c r="E30" s="115">
        <v>-8757598</v>
      </c>
      <c r="F30" s="115">
        <f>D30+E30</f>
        <v>60074402</v>
      </c>
      <c r="G30" s="115">
        <v>55087372</v>
      </c>
      <c r="H30" s="129">
        <f>G30/F30</f>
        <v>0.91698577374103529</v>
      </c>
      <c r="I30" s="12">
        <v>68832000</v>
      </c>
      <c r="J30" t="s">
        <v>427</v>
      </c>
    </row>
    <row r="31" spans="1:10" ht="30" customHeight="1" x14ac:dyDescent="0.2">
      <c r="A31" s="137" t="s">
        <v>268</v>
      </c>
      <c r="B31" s="136" t="s">
        <v>402</v>
      </c>
      <c r="C31" s="115">
        <v>4475000</v>
      </c>
      <c r="D31" s="115"/>
      <c r="E31" s="115">
        <v>3200000</v>
      </c>
      <c r="F31" s="115">
        <f>SUM(D31:E31)</f>
        <v>3200000</v>
      </c>
      <c r="G31" s="115">
        <v>3200000</v>
      </c>
      <c r="H31" s="129"/>
      <c r="I31" s="12"/>
    </row>
    <row r="32" spans="1:10" ht="30" customHeight="1" x14ac:dyDescent="0.2">
      <c r="A32" s="137" t="s">
        <v>269</v>
      </c>
      <c r="B32" s="136" t="s">
        <v>387</v>
      </c>
      <c r="C32" s="115">
        <v>0</v>
      </c>
      <c r="D32" s="115"/>
      <c r="E32" s="115"/>
      <c r="F32" s="115">
        <f>D32+E32</f>
        <v>0</v>
      </c>
      <c r="G32" s="115">
        <v>0</v>
      </c>
      <c r="H32" s="129"/>
      <c r="I32" s="12"/>
    </row>
    <row r="33" spans="1:12" ht="30" customHeight="1" x14ac:dyDescent="0.2">
      <c r="A33" s="137" t="s">
        <v>270</v>
      </c>
      <c r="B33" s="136" t="s">
        <v>386</v>
      </c>
      <c r="C33" s="115">
        <v>0</v>
      </c>
      <c r="D33" s="115"/>
      <c r="E33" s="115"/>
      <c r="F33" s="115">
        <f>D33+E33</f>
        <v>0</v>
      </c>
      <c r="G33" s="115">
        <v>0</v>
      </c>
      <c r="H33" s="129"/>
      <c r="I33" s="12"/>
    </row>
    <row r="34" spans="1:12" ht="30" customHeight="1" x14ac:dyDescent="0.2">
      <c r="A34" s="137"/>
      <c r="B34" s="136" t="s">
        <v>405</v>
      </c>
      <c r="C34" s="115"/>
      <c r="D34" s="115">
        <v>0</v>
      </c>
      <c r="E34" s="115">
        <v>0</v>
      </c>
      <c r="F34" s="115">
        <f t="shared" ref="F34:F83" si="29">D34+E34</f>
        <v>0</v>
      </c>
      <c r="G34" s="115"/>
      <c r="H34" s="129"/>
      <c r="I34" s="12">
        <v>0</v>
      </c>
    </row>
    <row r="35" spans="1:12" ht="30" customHeight="1" x14ac:dyDescent="0.2">
      <c r="A35" s="135" t="s">
        <v>53</v>
      </c>
      <c r="B35" s="136" t="s">
        <v>54</v>
      </c>
      <c r="C35" s="115">
        <v>2013062</v>
      </c>
      <c r="D35" s="115">
        <v>2148443</v>
      </c>
      <c r="E35" s="115">
        <v>0</v>
      </c>
      <c r="F35" s="115">
        <f t="shared" si="29"/>
        <v>2148443</v>
      </c>
      <c r="G35" s="115">
        <v>1831459</v>
      </c>
      <c r="H35" s="129">
        <f t="shared" ref="H35:H83" si="30">G35/F35</f>
        <v>0.85245873406927719</v>
      </c>
      <c r="I35" s="12">
        <v>2148443</v>
      </c>
      <c r="J35" t="s">
        <v>418</v>
      </c>
      <c r="L35" t="s">
        <v>428</v>
      </c>
    </row>
    <row r="36" spans="1:12" ht="30" customHeight="1" x14ac:dyDescent="0.2">
      <c r="A36" s="135" t="s">
        <v>55</v>
      </c>
      <c r="B36" s="136" t="s">
        <v>56</v>
      </c>
      <c r="C36" s="115">
        <v>1499172</v>
      </c>
      <c r="D36" s="115">
        <v>1900000</v>
      </c>
      <c r="E36" s="115">
        <v>-500000</v>
      </c>
      <c r="F36" s="115">
        <f t="shared" si="29"/>
        <v>1400000</v>
      </c>
      <c r="G36" s="115">
        <v>1322945</v>
      </c>
      <c r="H36" s="129">
        <f t="shared" si="30"/>
        <v>0.94496071428571426</v>
      </c>
      <c r="I36" s="12">
        <v>1900000</v>
      </c>
    </row>
    <row r="37" spans="1:12" ht="30" customHeight="1" x14ac:dyDescent="0.2">
      <c r="A37" s="135" t="s">
        <v>57</v>
      </c>
      <c r="B37" s="136" t="s">
        <v>58</v>
      </c>
      <c r="C37" s="115"/>
      <c r="D37" s="115"/>
      <c r="E37" s="115"/>
      <c r="F37" s="115">
        <f t="shared" si="29"/>
        <v>0</v>
      </c>
      <c r="G37" s="115"/>
      <c r="H37" s="129"/>
      <c r="I37" s="12"/>
    </row>
    <row r="38" spans="1:12" ht="30" customHeight="1" x14ac:dyDescent="0.2">
      <c r="A38" s="135" t="s">
        <v>59</v>
      </c>
      <c r="B38" s="136" t="s">
        <v>60</v>
      </c>
      <c r="C38" s="115">
        <v>4298430</v>
      </c>
      <c r="D38" s="115">
        <v>1000000</v>
      </c>
      <c r="E38" s="115">
        <v>4289369</v>
      </c>
      <c r="F38" s="115">
        <f>D38+E38</f>
        <v>5289369</v>
      </c>
      <c r="G38" s="115">
        <v>5289369</v>
      </c>
      <c r="H38" s="129">
        <f t="shared" si="30"/>
        <v>1</v>
      </c>
      <c r="I38" s="12">
        <v>960000</v>
      </c>
      <c r="J38" t="s">
        <v>429</v>
      </c>
      <c r="L38" t="s">
        <v>430</v>
      </c>
    </row>
    <row r="39" spans="1:12" ht="30" customHeight="1" x14ac:dyDescent="0.2">
      <c r="A39" s="135" t="s">
        <v>61</v>
      </c>
      <c r="B39" s="136" t="s">
        <v>62</v>
      </c>
      <c r="C39" s="115">
        <f>SUM(C30:C38)</f>
        <v>59146560</v>
      </c>
      <c r="D39" s="115">
        <f t="shared" ref="D39" si="31">SUM(D30:D38)</f>
        <v>73880443</v>
      </c>
      <c r="E39" s="115">
        <f>SUM(E30:E38)</f>
        <v>-1768229</v>
      </c>
      <c r="F39" s="115">
        <f>SUM(F30:F38)</f>
        <v>72112214</v>
      </c>
      <c r="G39" s="115">
        <f>SUM(G30:G38)</f>
        <v>66731145</v>
      </c>
      <c r="H39" s="129">
        <f t="shared" si="30"/>
        <v>0.92537922909980275</v>
      </c>
      <c r="I39" s="12">
        <f t="shared" ref="I39" si="32">SUM(I30:I38)</f>
        <v>73840443</v>
      </c>
    </row>
    <row r="40" spans="1:12" ht="30" customHeight="1" x14ac:dyDescent="0.2">
      <c r="A40" s="135" t="s">
        <v>63</v>
      </c>
      <c r="B40" s="136" t="s">
        <v>64</v>
      </c>
      <c r="C40" s="115">
        <v>0</v>
      </c>
      <c r="D40" s="115">
        <v>0</v>
      </c>
      <c r="E40" s="115">
        <v>0</v>
      </c>
      <c r="F40" s="115">
        <f t="shared" si="29"/>
        <v>0</v>
      </c>
      <c r="G40" s="115">
        <v>0</v>
      </c>
      <c r="H40" s="132"/>
      <c r="I40" s="12">
        <v>0</v>
      </c>
    </row>
    <row r="41" spans="1:12" ht="30" customHeight="1" x14ac:dyDescent="0.2">
      <c r="A41" s="135" t="s">
        <v>65</v>
      </c>
      <c r="B41" s="136" t="s">
        <v>66</v>
      </c>
      <c r="C41" s="115">
        <v>158493</v>
      </c>
      <c r="D41" s="115">
        <v>170000</v>
      </c>
      <c r="E41" s="115">
        <v>260446</v>
      </c>
      <c r="F41" s="115">
        <f t="shared" si="29"/>
        <v>430446</v>
      </c>
      <c r="G41" s="115">
        <v>98605</v>
      </c>
      <c r="H41" s="132">
        <f t="shared" si="30"/>
        <v>0.22907635336372043</v>
      </c>
      <c r="I41" s="12">
        <v>170000</v>
      </c>
    </row>
    <row r="42" spans="1:12" ht="30" customHeight="1" x14ac:dyDescent="0.2">
      <c r="A42" s="135" t="s">
        <v>67</v>
      </c>
      <c r="B42" s="136" t="s">
        <v>68</v>
      </c>
      <c r="C42" s="115">
        <f>SUM(C40:C41)</f>
        <v>158493</v>
      </c>
      <c r="D42" s="115">
        <f t="shared" ref="D42" si="33">SUM(D40:D41)</f>
        <v>170000</v>
      </c>
      <c r="E42" s="115">
        <f>SUM(E40:E41)</f>
        <v>260446</v>
      </c>
      <c r="F42" s="115">
        <f>SUM(F40:F41)</f>
        <v>430446</v>
      </c>
      <c r="G42" s="115">
        <f>SUM(G40:G41)</f>
        <v>98605</v>
      </c>
      <c r="H42" s="132">
        <f t="shared" si="30"/>
        <v>0.22907635336372043</v>
      </c>
      <c r="I42" s="12">
        <f t="shared" ref="I42" si="34">SUM(I40:I41)</f>
        <v>170000</v>
      </c>
    </row>
    <row r="43" spans="1:12" ht="30" customHeight="1" x14ac:dyDescent="0.2">
      <c r="A43" s="120" t="s">
        <v>69</v>
      </c>
      <c r="B43" s="134" t="s">
        <v>70</v>
      </c>
      <c r="C43" s="116">
        <f>C39+C42</f>
        <v>59305053</v>
      </c>
      <c r="D43" s="116">
        <f t="shared" ref="D43" si="35">D39+D42</f>
        <v>74050443</v>
      </c>
      <c r="E43" s="118">
        <f>E39+E42</f>
        <v>-1507783</v>
      </c>
      <c r="F43" s="118">
        <f>F39+F42</f>
        <v>72542660</v>
      </c>
      <c r="G43" s="118">
        <f>G39+G42</f>
        <v>66829750</v>
      </c>
      <c r="H43" s="132">
        <f t="shared" si="30"/>
        <v>0.92124758038924959</v>
      </c>
      <c r="I43" s="15">
        <f t="shared" ref="I43" si="36">I39+I42</f>
        <v>74010443</v>
      </c>
    </row>
    <row r="44" spans="1:12" ht="30" customHeight="1" x14ac:dyDescent="0.2">
      <c r="A44" s="120" t="s">
        <v>71</v>
      </c>
      <c r="B44" s="134" t="s">
        <v>72</v>
      </c>
      <c r="C44" s="116">
        <f>SUM(C45:C48)</f>
        <v>7935601</v>
      </c>
      <c r="D44" s="116">
        <f t="shared" ref="D44" si="37">SUM(D45:D48)</f>
        <v>7582702.04</v>
      </c>
      <c r="E44" s="118">
        <f>SUM(E45:E48)</f>
        <v>3409468</v>
      </c>
      <c r="F44" s="118">
        <f>SUM(F45:F48)</f>
        <v>10992170.039999999</v>
      </c>
      <c r="G44" s="118">
        <f>SUM(G45:G48)</f>
        <v>8928225</v>
      </c>
      <c r="H44" s="132">
        <f t="shared" si="30"/>
        <v>0.81223497885409357</v>
      </c>
      <c r="I44" s="15">
        <f t="shared" ref="I44" si="38">SUM(I45:I48)</f>
        <v>7582702.04</v>
      </c>
    </row>
    <row r="45" spans="1:12" ht="30" customHeight="1" x14ac:dyDescent="0.2">
      <c r="A45" s="135" t="s">
        <v>73</v>
      </c>
      <c r="B45" s="136" t="s">
        <v>74</v>
      </c>
      <c r="C45" s="115">
        <v>7580770</v>
      </c>
      <c r="D45" s="115">
        <f>6951048+D35*0.13</f>
        <v>7230345.5899999999</v>
      </c>
      <c r="E45" s="115">
        <v>3420374</v>
      </c>
      <c r="F45" s="115">
        <f t="shared" si="29"/>
        <v>10650719.59</v>
      </c>
      <c r="G45" s="115">
        <v>8586775</v>
      </c>
      <c r="H45" s="132">
        <f t="shared" si="30"/>
        <v>0.80621547938058147</v>
      </c>
      <c r="I45" s="12">
        <f>6951048+I35*0.13</f>
        <v>7230345.5899999999</v>
      </c>
    </row>
    <row r="46" spans="1:12" ht="30" customHeight="1" x14ac:dyDescent="0.2">
      <c r="A46" s="135" t="s">
        <v>75</v>
      </c>
      <c r="B46" s="136" t="s">
        <v>76</v>
      </c>
      <c r="C46" s="115">
        <v>0</v>
      </c>
      <c r="D46" s="115">
        <v>0</v>
      </c>
      <c r="E46" s="115">
        <v>0</v>
      </c>
      <c r="F46" s="115">
        <f t="shared" si="29"/>
        <v>0</v>
      </c>
      <c r="G46" s="115">
        <v>0</v>
      </c>
      <c r="H46" s="132">
        <v>0</v>
      </c>
      <c r="I46" s="12">
        <v>0</v>
      </c>
    </row>
    <row r="47" spans="1:12" ht="30" customHeight="1" x14ac:dyDescent="0.2">
      <c r="A47" s="135"/>
      <c r="B47" s="136" t="s">
        <v>329</v>
      </c>
      <c r="C47" s="115">
        <v>0</v>
      </c>
      <c r="D47" s="115"/>
      <c r="E47" s="115">
        <v>10298</v>
      </c>
      <c r="F47" s="115">
        <f t="shared" si="29"/>
        <v>10298</v>
      </c>
      <c r="G47" s="115">
        <v>10298</v>
      </c>
      <c r="H47" s="132"/>
      <c r="I47" s="12"/>
    </row>
    <row r="48" spans="1:12" ht="30" customHeight="1" x14ac:dyDescent="0.2">
      <c r="A48" s="135" t="s">
        <v>77</v>
      </c>
      <c r="B48" s="136" t="s">
        <v>78</v>
      </c>
      <c r="C48" s="115">
        <v>354831</v>
      </c>
      <c r="D48" s="115">
        <f>D41*1.18*0.15+D35*0.15</f>
        <v>352356.45</v>
      </c>
      <c r="E48" s="115">
        <v>-21204</v>
      </c>
      <c r="F48" s="115">
        <f t="shared" si="29"/>
        <v>331152.45</v>
      </c>
      <c r="G48" s="115">
        <v>331152</v>
      </c>
      <c r="H48" s="132">
        <f t="shared" si="30"/>
        <v>0.99999864110925341</v>
      </c>
      <c r="I48" s="12">
        <f>I41*1.18*0.15+I35*0.15</f>
        <v>352356.45</v>
      </c>
    </row>
    <row r="49" spans="1:10" ht="30" customHeight="1" x14ac:dyDescent="0.2">
      <c r="A49" s="135" t="s">
        <v>79</v>
      </c>
      <c r="B49" s="136" t="s">
        <v>80</v>
      </c>
      <c r="C49" s="115">
        <v>188360</v>
      </c>
      <c r="D49" s="115">
        <v>194836</v>
      </c>
      <c r="E49" s="115">
        <v>0</v>
      </c>
      <c r="F49" s="115">
        <f t="shared" si="29"/>
        <v>194836</v>
      </c>
      <c r="G49" s="115">
        <v>193537</v>
      </c>
      <c r="H49" s="132">
        <f t="shared" si="30"/>
        <v>0.99333285429797369</v>
      </c>
      <c r="I49" s="12">
        <v>200000</v>
      </c>
    </row>
    <row r="50" spans="1:10" ht="30" customHeight="1" x14ac:dyDescent="0.2">
      <c r="A50" s="135" t="s">
        <v>81</v>
      </c>
      <c r="B50" s="136" t="s">
        <v>82</v>
      </c>
      <c r="C50" s="115">
        <v>881180</v>
      </c>
      <c r="D50" s="115">
        <v>1174550</v>
      </c>
      <c r="E50" s="115">
        <v>-32123</v>
      </c>
      <c r="F50" s="115">
        <f t="shared" si="29"/>
        <v>1142427</v>
      </c>
      <c r="G50" s="115">
        <v>1129982</v>
      </c>
      <c r="H50" s="132">
        <f t="shared" si="30"/>
        <v>0.98910652496833495</v>
      </c>
      <c r="I50" s="12">
        <v>1200000</v>
      </c>
    </row>
    <row r="51" spans="1:10" ht="30" customHeight="1" x14ac:dyDescent="0.2">
      <c r="A51" s="135" t="s">
        <v>12</v>
      </c>
      <c r="B51" s="136" t="s">
        <v>83</v>
      </c>
      <c r="C51" s="115">
        <f>SUM(C49:C50)</f>
        <v>1069540</v>
      </c>
      <c r="D51" s="115">
        <f>SUM(D49:D50)</f>
        <v>1369386</v>
      </c>
      <c r="E51" s="115">
        <f>SUM(E49:E50)</f>
        <v>-32123</v>
      </c>
      <c r="F51" s="115">
        <f>SUM(F49:F50)</f>
        <v>1337263</v>
      </c>
      <c r="G51" s="115">
        <f>SUM(G49:G50)</f>
        <v>1323519</v>
      </c>
      <c r="H51" s="132">
        <f t="shared" si="30"/>
        <v>0.98972229097791531</v>
      </c>
      <c r="I51" s="12">
        <f>SUM(I49:I50)</f>
        <v>1400000</v>
      </c>
    </row>
    <row r="52" spans="1:10" ht="30" customHeight="1" x14ac:dyDescent="0.2">
      <c r="A52" s="135" t="s">
        <v>84</v>
      </c>
      <c r="B52" s="136" t="s">
        <v>85</v>
      </c>
      <c r="C52" s="115">
        <v>2415372</v>
      </c>
      <c r="D52" s="115">
        <v>2600000</v>
      </c>
      <c r="E52" s="115">
        <v>174000</v>
      </c>
      <c r="F52" s="115">
        <f t="shared" si="29"/>
        <v>2774000</v>
      </c>
      <c r="G52" s="115">
        <v>2574981</v>
      </c>
      <c r="H52" s="132">
        <f t="shared" si="30"/>
        <v>0.92825558759913485</v>
      </c>
      <c r="I52" s="12">
        <v>2600000</v>
      </c>
    </row>
    <row r="53" spans="1:10" ht="30" customHeight="1" x14ac:dyDescent="0.2">
      <c r="A53" s="135" t="s">
        <v>86</v>
      </c>
      <c r="B53" s="136" t="s">
        <v>87</v>
      </c>
      <c r="C53" s="115">
        <v>455804</v>
      </c>
      <c r="D53" s="115">
        <v>550000</v>
      </c>
      <c r="E53" s="115">
        <v>106000</v>
      </c>
      <c r="F53" s="115">
        <f t="shared" si="29"/>
        <v>656000</v>
      </c>
      <c r="G53" s="115">
        <v>655323</v>
      </c>
      <c r="H53" s="132">
        <f t="shared" si="30"/>
        <v>0.99896798780487805</v>
      </c>
      <c r="I53" s="12">
        <v>550000</v>
      </c>
    </row>
    <row r="54" spans="1:10" ht="30" customHeight="1" x14ac:dyDescent="0.2">
      <c r="A54" s="135" t="s">
        <v>88</v>
      </c>
      <c r="B54" s="136" t="s">
        <v>89</v>
      </c>
      <c r="C54" s="115">
        <f>SUM(C52:C53)</f>
        <v>2871176</v>
      </c>
      <c r="D54" s="115">
        <f>SUM(D52:D53)</f>
        <v>3150000</v>
      </c>
      <c r="E54" s="115">
        <f>SUM(E52:E53)</f>
        <v>280000</v>
      </c>
      <c r="F54" s="115">
        <f>SUM(F52:F53)</f>
        <v>3430000</v>
      </c>
      <c r="G54" s="115">
        <f>SUM(G52:G53)</f>
        <v>3230304</v>
      </c>
      <c r="H54" s="132">
        <f t="shared" si="30"/>
        <v>0.94177959183673465</v>
      </c>
      <c r="I54" s="12">
        <f>SUM(I52:I53)</f>
        <v>3150000</v>
      </c>
    </row>
    <row r="55" spans="1:10" ht="30" customHeight="1" x14ac:dyDescent="0.2">
      <c r="A55" s="135" t="s">
        <v>14</v>
      </c>
      <c r="B55" s="136" t="s">
        <v>90</v>
      </c>
      <c r="C55" s="115">
        <v>1796885</v>
      </c>
      <c r="D55" s="115">
        <v>4000000</v>
      </c>
      <c r="E55" s="115">
        <v>-260000</v>
      </c>
      <c r="F55" s="115">
        <f t="shared" si="29"/>
        <v>3740000</v>
      </c>
      <c r="G55" s="115">
        <v>1865721</v>
      </c>
      <c r="H55" s="132">
        <f t="shared" si="30"/>
        <v>0.49885588235294115</v>
      </c>
      <c r="I55" s="12">
        <v>4000000</v>
      </c>
    </row>
    <row r="56" spans="1:10" ht="30" customHeight="1" x14ac:dyDescent="0.2">
      <c r="A56" s="135" t="s">
        <v>91</v>
      </c>
      <c r="B56" s="136" t="s">
        <v>92</v>
      </c>
      <c r="C56" s="115">
        <v>449400</v>
      </c>
      <c r="D56" s="115">
        <v>600000</v>
      </c>
      <c r="E56" s="115">
        <v>-20000</v>
      </c>
      <c r="F56" s="115">
        <f t="shared" si="29"/>
        <v>580000</v>
      </c>
      <c r="G56" s="115">
        <v>338257</v>
      </c>
      <c r="H56" s="132">
        <f t="shared" si="30"/>
        <v>0.58320172413793103</v>
      </c>
      <c r="I56" s="12">
        <v>600000</v>
      </c>
      <c r="J56" t="s">
        <v>406</v>
      </c>
    </row>
    <row r="57" spans="1:10" ht="30" customHeight="1" x14ac:dyDescent="0.2">
      <c r="A57" s="135" t="s">
        <v>93</v>
      </c>
      <c r="B57" s="136" t="s">
        <v>94</v>
      </c>
      <c r="C57" s="115">
        <v>0</v>
      </c>
      <c r="D57" s="115">
        <v>30000</v>
      </c>
      <c r="E57" s="117">
        <v>0</v>
      </c>
      <c r="F57" s="117">
        <f>D57+E57</f>
        <v>30000</v>
      </c>
      <c r="G57" s="117">
        <v>0</v>
      </c>
      <c r="H57" s="132">
        <f t="shared" si="30"/>
        <v>0</v>
      </c>
      <c r="I57" s="12">
        <v>30000</v>
      </c>
    </row>
    <row r="58" spans="1:10" ht="30" customHeight="1" x14ac:dyDescent="0.2">
      <c r="A58" s="135">
        <v>41</v>
      </c>
      <c r="B58" s="136" t="s">
        <v>404</v>
      </c>
      <c r="C58" s="115">
        <v>0</v>
      </c>
      <c r="D58" s="115">
        <v>0</v>
      </c>
      <c r="E58" s="117"/>
      <c r="F58" s="117">
        <f t="shared" si="29"/>
        <v>0</v>
      </c>
      <c r="G58" s="117">
        <v>0</v>
      </c>
      <c r="H58" s="132"/>
      <c r="I58" s="12">
        <v>0</v>
      </c>
    </row>
    <row r="59" spans="1:10" ht="30" customHeight="1" x14ac:dyDescent="0.2">
      <c r="A59" s="135">
        <v>43</v>
      </c>
      <c r="B59" s="136" t="s">
        <v>146</v>
      </c>
      <c r="C59" s="115">
        <v>237669</v>
      </c>
      <c r="D59" s="115">
        <v>900000</v>
      </c>
      <c r="E59" s="117">
        <v>0</v>
      </c>
      <c r="F59" s="117">
        <f t="shared" si="29"/>
        <v>900000</v>
      </c>
      <c r="G59" s="117">
        <v>470456</v>
      </c>
      <c r="H59" s="132">
        <f t="shared" si="30"/>
        <v>0.52272888888888891</v>
      </c>
      <c r="I59" s="12">
        <v>900000</v>
      </c>
      <c r="J59" t="s">
        <v>431</v>
      </c>
    </row>
    <row r="60" spans="1:10" ht="30" customHeight="1" x14ac:dyDescent="0.2">
      <c r="A60" s="135" t="s">
        <v>95</v>
      </c>
      <c r="B60" s="136" t="s">
        <v>96</v>
      </c>
      <c r="C60" s="115">
        <v>2222160</v>
      </c>
      <c r="D60" s="115">
        <v>2600000</v>
      </c>
      <c r="E60" s="117">
        <v>-21327</v>
      </c>
      <c r="F60" s="117">
        <f t="shared" si="29"/>
        <v>2578673</v>
      </c>
      <c r="G60" s="117">
        <v>2411206</v>
      </c>
      <c r="H60" s="132">
        <f t="shared" si="30"/>
        <v>0.93505690717667578</v>
      </c>
      <c r="I60" s="12">
        <v>2600000</v>
      </c>
    </row>
    <row r="61" spans="1:10" ht="30" customHeight="1" x14ac:dyDescent="0.2">
      <c r="A61" s="135" t="s">
        <v>97</v>
      </c>
      <c r="B61" s="136" t="s">
        <v>98</v>
      </c>
      <c r="C61" s="115">
        <f>SUM(C55:C60)</f>
        <v>4706114</v>
      </c>
      <c r="D61" s="115">
        <f>SUM(D55:D60)</f>
        <v>8130000</v>
      </c>
      <c r="E61" s="117">
        <f>SUM(E55:E60)</f>
        <v>-301327</v>
      </c>
      <c r="F61" s="117">
        <f>SUM(F55:F60)</f>
        <v>7828673</v>
      </c>
      <c r="G61" s="117">
        <f>SUM(G55:G60)</f>
        <v>5085640</v>
      </c>
      <c r="H61" s="132">
        <f t="shared" si="30"/>
        <v>0.64961711901876606</v>
      </c>
      <c r="I61" s="12">
        <f>SUM(I55:I60)</f>
        <v>8130000</v>
      </c>
    </row>
    <row r="62" spans="1:10" ht="30" customHeight="1" x14ac:dyDescent="0.2">
      <c r="A62" s="135" t="s">
        <v>99</v>
      </c>
      <c r="B62" s="136" t="s">
        <v>100</v>
      </c>
      <c r="C62" s="115">
        <v>0</v>
      </c>
      <c r="D62" s="115">
        <v>0</v>
      </c>
      <c r="E62" s="117">
        <v>9177</v>
      </c>
      <c r="F62" s="117">
        <f t="shared" si="29"/>
        <v>9177</v>
      </c>
      <c r="G62" s="117">
        <v>3481</v>
      </c>
      <c r="H62" s="133">
        <f t="shared" si="30"/>
        <v>0.37931785986705896</v>
      </c>
      <c r="I62" s="12">
        <v>0</v>
      </c>
    </row>
    <row r="63" spans="1:10" ht="30" customHeight="1" x14ac:dyDescent="0.2">
      <c r="A63" s="135" t="s">
        <v>101</v>
      </c>
      <c r="B63" s="136" t="s">
        <v>102</v>
      </c>
      <c r="C63" s="115">
        <f>SUM(C62)</f>
        <v>0</v>
      </c>
      <c r="D63" s="115">
        <f>SUM(D62)</f>
        <v>0</v>
      </c>
      <c r="E63" s="117">
        <f>SUM(E62)</f>
        <v>9177</v>
      </c>
      <c r="F63" s="117">
        <f>SUM(F62)</f>
        <v>9177</v>
      </c>
      <c r="G63" s="117">
        <f>SUM(G62)</f>
        <v>3481</v>
      </c>
      <c r="H63" s="133">
        <f t="shared" si="30"/>
        <v>0.37931785986705896</v>
      </c>
      <c r="I63" s="12">
        <f>SUM(I62)</f>
        <v>0</v>
      </c>
    </row>
    <row r="64" spans="1:10" ht="30" customHeight="1" x14ac:dyDescent="0.2">
      <c r="A64" s="135" t="s">
        <v>103</v>
      </c>
      <c r="B64" s="136" t="s">
        <v>104</v>
      </c>
      <c r="C64" s="115">
        <v>1256307</v>
      </c>
      <c r="D64" s="115">
        <f>(D51+D54+D61)*0.27</f>
        <v>3415334.22</v>
      </c>
      <c r="E64" s="117">
        <v>-582</v>
      </c>
      <c r="F64" s="117">
        <f t="shared" si="29"/>
        <v>3414752.22</v>
      </c>
      <c r="G64" s="117">
        <v>1480246</v>
      </c>
      <c r="H64" s="132">
        <f t="shared" si="30"/>
        <v>0.43348562491014353</v>
      </c>
      <c r="I64" s="12">
        <f>(I51+I54+I61)*0.27</f>
        <v>3423600</v>
      </c>
    </row>
    <row r="65" spans="1:10" ht="30" customHeight="1" x14ac:dyDescent="0.2">
      <c r="A65" s="135">
        <v>51</v>
      </c>
      <c r="B65" s="136" t="s">
        <v>407</v>
      </c>
      <c r="C65" s="115">
        <v>0</v>
      </c>
      <c r="D65" s="115">
        <v>0</v>
      </c>
      <c r="E65" s="117"/>
      <c r="F65" s="117">
        <f t="shared" si="29"/>
        <v>0</v>
      </c>
      <c r="G65" s="117">
        <v>0</v>
      </c>
      <c r="H65" s="132"/>
      <c r="I65" s="12">
        <v>0</v>
      </c>
    </row>
    <row r="66" spans="1:10" ht="30" customHeight="1" x14ac:dyDescent="0.2">
      <c r="A66" s="135" t="s">
        <v>105</v>
      </c>
      <c r="B66" s="136" t="s">
        <v>106</v>
      </c>
      <c r="C66" s="115">
        <v>9475</v>
      </c>
      <c r="D66" s="115">
        <v>10000</v>
      </c>
      <c r="E66" s="117">
        <v>221195</v>
      </c>
      <c r="F66" s="117">
        <f t="shared" si="29"/>
        <v>231195</v>
      </c>
      <c r="G66" s="117">
        <v>59544</v>
      </c>
      <c r="H66" s="132">
        <f t="shared" si="30"/>
        <v>0.25754882242263027</v>
      </c>
      <c r="I66" s="12">
        <v>10000</v>
      </c>
    </row>
    <row r="67" spans="1:10" ht="30" customHeight="1" x14ac:dyDescent="0.2">
      <c r="A67" s="135" t="s">
        <v>107</v>
      </c>
      <c r="B67" s="136" t="s">
        <v>108</v>
      </c>
      <c r="C67" s="115">
        <f>SUM(C64:C66)</f>
        <v>1265782</v>
      </c>
      <c r="D67" s="115">
        <f>SUM(D64:D66)</f>
        <v>3425334.22</v>
      </c>
      <c r="E67" s="117">
        <f>SUM(E64:E66)</f>
        <v>220613</v>
      </c>
      <c r="F67" s="117">
        <f>SUM(F64:F66)</f>
        <v>3645947.22</v>
      </c>
      <c r="G67" s="117">
        <f>SUM(G64:G66)</f>
        <v>1539790</v>
      </c>
      <c r="H67" s="132">
        <f t="shared" si="30"/>
        <v>0.42232920749741404</v>
      </c>
      <c r="I67" s="12">
        <f>SUM(I64:I66)</f>
        <v>3433600</v>
      </c>
    </row>
    <row r="68" spans="1:10" ht="30" customHeight="1" x14ac:dyDescent="0.2">
      <c r="A68" s="120" t="s">
        <v>109</v>
      </c>
      <c r="B68" s="134" t="s">
        <v>110</v>
      </c>
      <c r="C68" s="116">
        <f>C51+C54+C61+C63+C67</f>
        <v>9912612</v>
      </c>
      <c r="D68" s="116">
        <f>D51+D54+D61+D63+D67</f>
        <v>16074720.220000001</v>
      </c>
      <c r="E68" s="118">
        <f>E51+E54+E61+E63+E67</f>
        <v>176340</v>
      </c>
      <c r="F68" s="118">
        <f>F51+F54+F61+F63+F67</f>
        <v>16251060.220000001</v>
      </c>
      <c r="G68" s="118">
        <f>G51+G54+G61+G63+G67</f>
        <v>11182734</v>
      </c>
      <c r="H68" s="132">
        <f t="shared" si="30"/>
        <v>0.68812335002226699</v>
      </c>
      <c r="I68" s="15">
        <f>I51+I54+I61+I63+I67</f>
        <v>16113600</v>
      </c>
    </row>
    <row r="69" spans="1:10" ht="30" customHeight="1" x14ac:dyDescent="0.2">
      <c r="A69" s="135" t="s">
        <v>111</v>
      </c>
      <c r="B69" s="136" t="s">
        <v>112</v>
      </c>
      <c r="C69" s="115">
        <v>0</v>
      </c>
      <c r="D69" s="115">
        <v>0</v>
      </c>
      <c r="E69" s="117"/>
      <c r="F69" s="117">
        <f t="shared" si="29"/>
        <v>0</v>
      </c>
      <c r="G69" s="117">
        <v>0</v>
      </c>
      <c r="H69" s="132"/>
      <c r="I69" s="12">
        <v>0</v>
      </c>
    </row>
    <row r="70" spans="1:10" ht="30" customHeight="1" x14ac:dyDescent="0.2">
      <c r="A70" s="135" t="s">
        <v>113</v>
      </c>
      <c r="B70" s="136" t="s">
        <v>114</v>
      </c>
      <c r="C70" s="115">
        <v>0</v>
      </c>
      <c r="D70" s="115">
        <v>0</v>
      </c>
      <c r="E70" s="117"/>
      <c r="F70" s="117">
        <f t="shared" si="29"/>
        <v>0</v>
      </c>
      <c r="G70" s="117">
        <v>0</v>
      </c>
      <c r="H70" s="132"/>
      <c r="I70" s="12">
        <v>0</v>
      </c>
    </row>
    <row r="71" spans="1:10" ht="30" customHeight="1" x14ac:dyDescent="0.2">
      <c r="A71" s="135" t="s">
        <v>115</v>
      </c>
      <c r="B71" s="136" t="s">
        <v>116</v>
      </c>
      <c r="C71" s="115">
        <v>0</v>
      </c>
      <c r="D71" s="115">
        <v>0</v>
      </c>
      <c r="E71" s="117">
        <v>0</v>
      </c>
      <c r="F71" s="117">
        <f t="shared" si="29"/>
        <v>0</v>
      </c>
      <c r="G71" s="117">
        <v>0</v>
      </c>
      <c r="H71" s="132"/>
      <c r="I71" s="12">
        <v>0</v>
      </c>
    </row>
    <row r="72" spans="1:10" ht="30" customHeight="1" x14ac:dyDescent="0.2">
      <c r="A72" s="135" t="s">
        <v>117</v>
      </c>
      <c r="B72" s="136" t="s">
        <v>118</v>
      </c>
      <c r="C72" s="115">
        <v>0</v>
      </c>
      <c r="D72" s="115">
        <v>0</v>
      </c>
      <c r="E72" s="117">
        <v>0</v>
      </c>
      <c r="F72" s="117">
        <f t="shared" si="29"/>
        <v>0</v>
      </c>
      <c r="G72" s="117">
        <v>0</v>
      </c>
      <c r="H72" s="132"/>
      <c r="I72" s="12">
        <v>0</v>
      </c>
    </row>
    <row r="73" spans="1:10" ht="30" customHeight="1" x14ac:dyDescent="0.2">
      <c r="A73" s="120" t="s">
        <v>119</v>
      </c>
      <c r="B73" s="134" t="s">
        <v>120</v>
      </c>
      <c r="C73" s="116">
        <f t="shared" ref="C73:E73" si="39">C69+C71</f>
        <v>0</v>
      </c>
      <c r="D73" s="116">
        <f t="shared" si="39"/>
        <v>0</v>
      </c>
      <c r="E73" s="118">
        <f t="shared" si="39"/>
        <v>0</v>
      </c>
      <c r="F73" s="118">
        <f t="shared" si="29"/>
        <v>0</v>
      </c>
      <c r="G73" s="118">
        <f t="shared" ref="G73" si="40">G69+G71</f>
        <v>0</v>
      </c>
      <c r="H73" s="132"/>
      <c r="I73" s="12">
        <f t="shared" ref="I73" si="41">I69+I71</f>
        <v>0</v>
      </c>
    </row>
    <row r="74" spans="1:10" ht="30" customHeight="1" x14ac:dyDescent="0.2">
      <c r="A74" s="135" t="s">
        <v>359</v>
      </c>
      <c r="B74" s="136" t="s">
        <v>360</v>
      </c>
      <c r="C74" s="116">
        <f t="shared" ref="C74:G74" si="42">C75</f>
        <v>105600</v>
      </c>
      <c r="D74" s="115">
        <f>SUM(D75)</f>
        <v>125000</v>
      </c>
      <c r="E74" s="117">
        <f t="shared" ref="E74" si="43">E75</f>
        <v>0</v>
      </c>
      <c r="F74" s="117">
        <f t="shared" si="29"/>
        <v>125000</v>
      </c>
      <c r="G74" s="117">
        <f>G75</f>
        <v>124800</v>
      </c>
      <c r="H74" s="132">
        <f t="shared" si="30"/>
        <v>0.99839999999999995</v>
      </c>
      <c r="I74" s="12">
        <f>SUM(I75)</f>
        <v>125000</v>
      </c>
    </row>
    <row r="75" spans="1:10" ht="30" customHeight="1" x14ac:dyDescent="0.2">
      <c r="A75" s="135" t="s">
        <v>304</v>
      </c>
      <c r="B75" s="136" t="s">
        <v>361</v>
      </c>
      <c r="C75" s="116">
        <v>105600</v>
      </c>
      <c r="D75" s="115">
        <v>125000</v>
      </c>
      <c r="E75" s="117">
        <v>0</v>
      </c>
      <c r="F75" s="117">
        <f t="shared" si="29"/>
        <v>125000</v>
      </c>
      <c r="G75" s="117">
        <v>124800</v>
      </c>
      <c r="H75" s="132">
        <f t="shared" si="30"/>
        <v>0.99839999999999995</v>
      </c>
      <c r="I75" s="12">
        <v>125000</v>
      </c>
      <c r="J75" t="s">
        <v>432</v>
      </c>
    </row>
    <row r="76" spans="1:10" ht="30" customHeight="1" x14ac:dyDescent="0.2">
      <c r="A76" s="120" t="s">
        <v>366</v>
      </c>
      <c r="B76" s="134" t="s">
        <v>367</v>
      </c>
      <c r="C76" s="116">
        <f t="shared" ref="C76" si="44">C74</f>
        <v>105600</v>
      </c>
      <c r="D76" s="116">
        <f>D74</f>
        <v>125000</v>
      </c>
      <c r="E76" s="118">
        <f t="shared" ref="E76" si="45">E74</f>
        <v>0</v>
      </c>
      <c r="F76" s="118">
        <f t="shared" si="29"/>
        <v>125000</v>
      </c>
      <c r="G76" s="118">
        <f t="shared" ref="G76" si="46">G74</f>
        <v>124800</v>
      </c>
      <c r="H76" s="132">
        <f t="shared" si="30"/>
        <v>0.99839999999999995</v>
      </c>
      <c r="I76" s="12">
        <f>I74</f>
        <v>125000</v>
      </c>
    </row>
    <row r="77" spans="1:10" ht="30" customHeight="1" x14ac:dyDescent="0.2">
      <c r="A77" s="135">
        <v>191</v>
      </c>
      <c r="B77" s="136" t="s">
        <v>394</v>
      </c>
      <c r="C77" s="115"/>
      <c r="D77" s="115">
        <v>0</v>
      </c>
      <c r="E77" s="119"/>
      <c r="F77" s="117">
        <f t="shared" si="29"/>
        <v>0</v>
      </c>
      <c r="G77" s="119"/>
      <c r="H77" s="132"/>
      <c r="I77" s="12">
        <v>0</v>
      </c>
    </row>
    <row r="78" spans="1:10" ht="30" customHeight="1" x14ac:dyDescent="0.2">
      <c r="A78" s="135"/>
      <c r="B78" s="136" t="s">
        <v>417</v>
      </c>
      <c r="C78" s="115">
        <v>57087</v>
      </c>
      <c r="D78" s="115">
        <v>0</v>
      </c>
      <c r="E78" s="117">
        <v>15100</v>
      </c>
      <c r="F78" s="117">
        <f t="shared" si="29"/>
        <v>15100</v>
      </c>
      <c r="G78" s="117">
        <v>15100</v>
      </c>
      <c r="H78" s="132"/>
      <c r="I78" s="12">
        <v>0</v>
      </c>
    </row>
    <row r="79" spans="1:10" ht="30" customHeight="1" x14ac:dyDescent="0.2">
      <c r="A79" s="135" t="s">
        <v>121</v>
      </c>
      <c r="B79" s="136" t="s">
        <v>122</v>
      </c>
      <c r="C79" s="115">
        <v>75567</v>
      </c>
      <c r="D79" s="115">
        <v>0</v>
      </c>
      <c r="E79" s="117">
        <v>30157</v>
      </c>
      <c r="F79" s="117">
        <f t="shared" si="29"/>
        <v>30157</v>
      </c>
      <c r="G79" s="117">
        <v>30157</v>
      </c>
      <c r="H79" s="132">
        <f t="shared" si="30"/>
        <v>1</v>
      </c>
      <c r="I79" s="12">
        <v>0</v>
      </c>
      <c r="J79" s="107"/>
    </row>
    <row r="80" spans="1:10" ht="30" customHeight="1" x14ac:dyDescent="0.2">
      <c r="A80" s="135" t="s">
        <v>123</v>
      </c>
      <c r="B80" s="136" t="s">
        <v>124</v>
      </c>
      <c r="C80" s="115">
        <v>35816</v>
      </c>
      <c r="D80" s="115">
        <v>0</v>
      </c>
      <c r="E80" s="117">
        <v>12219</v>
      </c>
      <c r="F80" s="117">
        <f t="shared" si="29"/>
        <v>12219</v>
      </c>
      <c r="G80" s="117">
        <v>12219</v>
      </c>
      <c r="H80" s="132">
        <f t="shared" si="30"/>
        <v>1</v>
      </c>
      <c r="I80" s="12">
        <v>0</v>
      </c>
      <c r="J80" s="107"/>
    </row>
    <row r="81" spans="1:9" ht="30" customHeight="1" x14ac:dyDescent="0.2">
      <c r="A81" s="120" t="s">
        <v>125</v>
      </c>
      <c r="B81" s="134" t="s">
        <v>126</v>
      </c>
      <c r="C81" s="116">
        <f t="shared" ref="C81:D81" si="47">SUM(C77:C80)</f>
        <v>168470</v>
      </c>
      <c r="D81" s="116">
        <f t="shared" ref="D81" si="48">SUM(D77:D80)</f>
        <v>0</v>
      </c>
      <c r="E81" s="118">
        <f t="shared" ref="E81:G81" si="49">SUM(E77:E80)</f>
        <v>57476</v>
      </c>
      <c r="F81" s="118">
        <f t="shared" si="49"/>
        <v>57476</v>
      </c>
      <c r="G81" s="118">
        <f t="shared" si="49"/>
        <v>57476</v>
      </c>
      <c r="H81" s="132">
        <f t="shared" si="30"/>
        <v>1</v>
      </c>
      <c r="I81" s="15">
        <f t="shared" ref="I81" si="50">SUM(I77:I80)</f>
        <v>0</v>
      </c>
    </row>
    <row r="82" spans="1:9" ht="30" customHeight="1" x14ac:dyDescent="0.2">
      <c r="A82" s="120" t="s">
        <v>127</v>
      </c>
      <c r="B82" s="134" t="s">
        <v>128</v>
      </c>
      <c r="C82" s="116">
        <f>C43+C44+C68+C73+C81+C76</f>
        <v>77427336</v>
      </c>
      <c r="D82" s="116">
        <f>D43+D44+D68+D73+D81+D76</f>
        <v>97832865.260000005</v>
      </c>
      <c r="E82" s="118">
        <f t="shared" ref="E82" si="51">E43+E44+E68+E73+E81+E76</f>
        <v>2135501</v>
      </c>
      <c r="F82" s="118">
        <f>F43+F44+F68+F73+F81+F76</f>
        <v>99968366.25999999</v>
      </c>
      <c r="G82" s="118">
        <f>G43+G44+G68+G73+G81+G76</f>
        <v>87122985</v>
      </c>
      <c r="H82" s="132">
        <f t="shared" si="30"/>
        <v>0.87150553979654488</v>
      </c>
      <c r="I82" s="15">
        <f>I43+I44+I68+I73+I81+I76</f>
        <v>97831745.040000007</v>
      </c>
    </row>
    <row r="83" spans="1:9" ht="30" customHeight="1" x14ac:dyDescent="0.2">
      <c r="A83" s="120" t="s">
        <v>129</v>
      </c>
      <c r="B83" s="134" t="s">
        <v>130</v>
      </c>
      <c r="C83" s="116">
        <f t="shared" ref="C83:E83" si="52">SUM(C82)</f>
        <v>77427336</v>
      </c>
      <c r="D83" s="116">
        <f t="shared" si="52"/>
        <v>97832865.260000005</v>
      </c>
      <c r="E83" s="118">
        <f t="shared" si="52"/>
        <v>2135501</v>
      </c>
      <c r="F83" s="118">
        <f t="shared" si="29"/>
        <v>99968366.260000005</v>
      </c>
      <c r="G83" s="118">
        <f t="shared" ref="G83" si="53">SUM(G82)</f>
        <v>87122985</v>
      </c>
      <c r="H83" s="132">
        <f t="shared" si="30"/>
        <v>0.87150553979654477</v>
      </c>
      <c r="I83" s="15">
        <f t="shared" ref="I83" si="54">SUM(I82)</f>
        <v>97831745.040000007</v>
      </c>
    </row>
    <row r="84" spans="1:9" ht="30" customHeight="1" x14ac:dyDescent="0.2"/>
    <row r="85" spans="1:9" ht="30" customHeight="1" x14ac:dyDescent="0.2">
      <c r="A85" s="14"/>
      <c r="B85" s="14" t="s">
        <v>395</v>
      </c>
      <c r="C85" s="121">
        <v>11</v>
      </c>
      <c r="D85" s="121">
        <v>11</v>
      </c>
      <c r="E85" s="121"/>
      <c r="F85" s="121">
        <f>SUM(D85:E85)</f>
        <v>11</v>
      </c>
      <c r="G85" s="121">
        <v>11</v>
      </c>
      <c r="H85" s="121"/>
      <c r="I85" s="13">
        <v>11</v>
      </c>
    </row>
    <row r="86" spans="1:9" ht="30" customHeight="1" x14ac:dyDescent="0.2">
      <c r="A86" s="14"/>
      <c r="B86" s="14" t="s">
        <v>396</v>
      </c>
      <c r="C86" s="121">
        <v>0</v>
      </c>
      <c r="D86" s="121">
        <v>0</v>
      </c>
      <c r="E86" s="121"/>
      <c r="F86" s="121">
        <v>0</v>
      </c>
      <c r="G86" s="121">
        <v>0</v>
      </c>
      <c r="H86" s="121"/>
      <c r="I86" s="13">
        <v>0</v>
      </c>
    </row>
  </sheetData>
  <dataConsolidate/>
  <mergeCells count="3">
    <mergeCell ref="A2:H2"/>
    <mergeCell ref="A3:H3"/>
    <mergeCell ref="J79:J80"/>
  </mergeCells>
  <pageMargins left="0.59812500000000002" right="0.33041666666666669" top="0.74803149606299213" bottom="0.74803149606299213" header="0.31496062992125984" footer="0.31496062992125984"/>
  <pageSetup paperSize="9" scale="52" orientation="portrait" r:id="rId1"/>
  <headerFooter>
    <oddFooter>&amp;C&amp;P</oddFooter>
  </headerFooter>
  <rowBreaks count="1" manualBreakCount="1">
    <brk id="42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I77"/>
  <sheetViews>
    <sheetView topLeftCell="A40" zoomScaleNormal="100" workbookViewId="0">
      <selection activeCell="M44" sqref="M44"/>
    </sheetView>
  </sheetViews>
  <sheetFormatPr defaultRowHeight="15" x14ac:dyDescent="0.2"/>
  <cols>
    <col min="2" max="2" width="28.88671875" customWidth="1"/>
    <col min="3" max="3" width="12.44140625" customWidth="1"/>
    <col min="4" max="4" width="11.5546875" customWidth="1"/>
    <col min="5" max="5" width="10.33203125" customWidth="1"/>
    <col min="6" max="6" width="12.33203125" customWidth="1"/>
    <col min="7" max="7" width="12.44140625" customWidth="1"/>
    <col min="8" max="8" width="16.21875" style="52" bestFit="1" customWidth="1"/>
    <col min="9" max="9" width="11.5546875" hidden="1" customWidth="1"/>
  </cols>
  <sheetData>
    <row r="1" spans="1:9" x14ac:dyDescent="0.2">
      <c r="A1" s="9" t="s">
        <v>142</v>
      </c>
    </row>
    <row r="2" spans="1:9" ht="15.75" x14ac:dyDescent="0.25">
      <c r="A2" s="106" t="s">
        <v>412</v>
      </c>
      <c r="B2" s="106"/>
      <c r="C2" s="106"/>
      <c r="D2" s="106"/>
      <c r="E2" s="106"/>
      <c r="F2" s="106"/>
      <c r="G2" s="106"/>
      <c r="H2" s="106"/>
    </row>
    <row r="3" spans="1:9" ht="15.75" x14ac:dyDescent="0.25">
      <c r="A3" s="106" t="s">
        <v>408</v>
      </c>
      <c r="B3" s="106"/>
      <c r="C3" s="106"/>
      <c r="D3" s="106"/>
      <c r="E3" s="106"/>
      <c r="F3" s="106"/>
      <c r="G3" s="106"/>
      <c r="H3" s="106"/>
    </row>
    <row r="5" spans="1:9" ht="45" x14ac:dyDescent="0.2">
      <c r="A5" s="8" t="s">
        <v>1</v>
      </c>
      <c r="B5" s="8" t="s">
        <v>2</v>
      </c>
      <c r="C5" s="8" t="s">
        <v>409</v>
      </c>
      <c r="D5" s="8" t="s">
        <v>410</v>
      </c>
      <c r="E5" s="8" t="s">
        <v>413</v>
      </c>
      <c r="F5" s="8" t="s">
        <v>414</v>
      </c>
      <c r="G5" s="8" t="s">
        <v>415</v>
      </c>
      <c r="H5" s="53" t="s">
        <v>138</v>
      </c>
      <c r="I5" s="8" t="s">
        <v>410</v>
      </c>
    </row>
    <row r="6" spans="1:9" ht="38.25" x14ac:dyDescent="0.2">
      <c r="A6" s="10" t="s">
        <v>12</v>
      </c>
      <c r="B6" s="11" t="s">
        <v>13</v>
      </c>
      <c r="C6" s="12">
        <v>0</v>
      </c>
      <c r="D6" s="12">
        <v>0</v>
      </c>
      <c r="E6" s="12">
        <v>0</v>
      </c>
      <c r="F6" s="12">
        <f>SUM(D6:E6)</f>
        <v>0</v>
      </c>
      <c r="G6" s="12">
        <v>0</v>
      </c>
      <c r="H6" s="54"/>
      <c r="I6" s="12">
        <v>0</v>
      </c>
    </row>
    <row r="7" spans="1:9" ht="38.25" x14ac:dyDescent="0.2">
      <c r="A7" s="10"/>
      <c r="B7" s="11" t="s">
        <v>398</v>
      </c>
      <c r="C7" s="12"/>
      <c r="D7" s="12"/>
      <c r="E7" s="12"/>
      <c r="F7" s="12"/>
      <c r="G7" s="12"/>
      <c r="H7" s="54"/>
      <c r="I7" s="12"/>
    </row>
    <row r="8" spans="1:9" ht="25.5" x14ac:dyDescent="0.2">
      <c r="A8" s="10" t="s">
        <v>14</v>
      </c>
      <c r="B8" s="11" t="s">
        <v>15</v>
      </c>
      <c r="C8" s="12">
        <v>0</v>
      </c>
      <c r="D8" s="12">
        <v>0</v>
      </c>
      <c r="E8" s="12">
        <v>0</v>
      </c>
      <c r="F8" s="12">
        <f t="shared" ref="F8:F25" si="0">SUM(D8:E8)</f>
        <v>0</v>
      </c>
      <c r="G8" s="12">
        <v>0</v>
      </c>
      <c r="H8" s="54"/>
      <c r="I8" s="12">
        <v>0</v>
      </c>
    </row>
    <row r="9" spans="1:9" ht="38.25" x14ac:dyDescent="0.2">
      <c r="A9" s="13" t="s">
        <v>16</v>
      </c>
      <c r="B9" s="14" t="s">
        <v>17</v>
      </c>
      <c r="C9" s="15">
        <f t="shared" ref="C9" si="1">SUM(C6)</f>
        <v>0</v>
      </c>
      <c r="D9" s="15">
        <f t="shared" ref="D9:G9" si="2">SUM(D6)</f>
        <v>0</v>
      </c>
      <c r="E9" s="15">
        <f t="shared" si="2"/>
        <v>0</v>
      </c>
      <c r="F9" s="16">
        <f t="shared" si="0"/>
        <v>0</v>
      </c>
      <c r="G9" s="15">
        <f t="shared" si="2"/>
        <v>0</v>
      </c>
      <c r="H9" s="54"/>
      <c r="I9" s="15">
        <f t="shared" ref="I9" si="3">SUM(I6)</f>
        <v>0</v>
      </c>
    </row>
    <row r="10" spans="1:9" ht="25.5" x14ac:dyDescent="0.2">
      <c r="A10" s="10" t="s">
        <v>18</v>
      </c>
      <c r="B10" s="11" t="s">
        <v>19</v>
      </c>
      <c r="C10" s="12"/>
      <c r="D10" s="12"/>
      <c r="E10" s="12"/>
      <c r="F10" s="12">
        <f t="shared" si="0"/>
        <v>0</v>
      </c>
      <c r="G10" s="12"/>
      <c r="H10" s="54"/>
      <c r="I10" s="12"/>
    </row>
    <row r="11" spans="1:9" ht="38.25" x14ac:dyDescent="0.2">
      <c r="A11" s="10" t="s">
        <v>20</v>
      </c>
      <c r="B11" s="11" t="s">
        <v>21</v>
      </c>
      <c r="C11" s="12"/>
      <c r="D11" s="12"/>
      <c r="E11" s="12"/>
      <c r="F11" s="12">
        <f t="shared" si="0"/>
        <v>0</v>
      </c>
      <c r="G11" s="12"/>
      <c r="H11" s="54"/>
      <c r="I11" s="12"/>
    </row>
    <row r="12" spans="1:9" ht="25.5" x14ac:dyDescent="0.2">
      <c r="A12" s="10" t="s">
        <v>22</v>
      </c>
      <c r="B12" s="11" t="s">
        <v>23</v>
      </c>
      <c r="C12" s="12">
        <f t="shared" ref="C12" si="4">SUM(C11)</f>
        <v>0</v>
      </c>
      <c r="D12" s="12">
        <f t="shared" ref="D12:G12" si="5">SUM(D11)</f>
        <v>0</v>
      </c>
      <c r="E12" s="12">
        <f t="shared" si="5"/>
        <v>0</v>
      </c>
      <c r="F12" s="12">
        <f t="shared" si="0"/>
        <v>0</v>
      </c>
      <c r="G12" s="12">
        <f t="shared" si="5"/>
        <v>0</v>
      </c>
      <c r="H12" s="54"/>
      <c r="I12" s="12">
        <f t="shared" ref="I12" si="6">SUM(I11)</f>
        <v>0</v>
      </c>
    </row>
    <row r="13" spans="1:9" ht="25.5" x14ac:dyDescent="0.2">
      <c r="A13" s="10" t="s">
        <v>24</v>
      </c>
      <c r="B13" s="11" t="s">
        <v>25</v>
      </c>
      <c r="C13" s="12"/>
      <c r="D13" s="12"/>
      <c r="E13" s="12"/>
      <c r="F13" s="12">
        <f t="shared" si="0"/>
        <v>0</v>
      </c>
      <c r="G13" s="12"/>
      <c r="H13" s="54"/>
      <c r="I13" s="12"/>
    </row>
    <row r="14" spans="1:9" ht="38.25" x14ac:dyDescent="0.2">
      <c r="A14" s="13" t="s">
        <v>26</v>
      </c>
      <c r="B14" s="14" t="s">
        <v>27</v>
      </c>
      <c r="C14" s="15">
        <f t="shared" ref="C14" si="7">C10+C12+C13</f>
        <v>0</v>
      </c>
      <c r="D14" s="15">
        <f t="shared" ref="D14:G14" si="8">D10+D12+D13</f>
        <v>0</v>
      </c>
      <c r="E14" s="15">
        <f t="shared" si="8"/>
        <v>0</v>
      </c>
      <c r="F14" s="16">
        <f t="shared" si="0"/>
        <v>0</v>
      </c>
      <c r="G14" s="15">
        <f t="shared" si="8"/>
        <v>0</v>
      </c>
      <c r="H14" s="54"/>
      <c r="I14" s="15">
        <f t="shared" ref="I14" si="9">I10+I12+I13</f>
        <v>0</v>
      </c>
    </row>
    <row r="15" spans="1:9" ht="25.5" x14ac:dyDescent="0.2">
      <c r="A15" s="10" t="s">
        <v>28</v>
      </c>
      <c r="B15" s="11" t="s">
        <v>29</v>
      </c>
      <c r="C15" s="12">
        <f t="shared" ref="C15" si="10">SUM(C16:C17)</f>
        <v>0</v>
      </c>
      <c r="D15" s="12">
        <f t="shared" ref="D15:G15" si="11">SUM(D16:D17)</f>
        <v>0</v>
      </c>
      <c r="E15" s="12">
        <f t="shared" si="11"/>
        <v>0</v>
      </c>
      <c r="F15" s="12">
        <f t="shared" si="0"/>
        <v>0</v>
      </c>
      <c r="G15" s="12">
        <f t="shared" si="11"/>
        <v>0</v>
      </c>
      <c r="H15" s="54"/>
      <c r="I15" s="12">
        <f t="shared" ref="I15" si="12">SUM(I16:I17)</f>
        <v>0</v>
      </c>
    </row>
    <row r="16" spans="1:9" x14ac:dyDescent="0.2">
      <c r="A16" s="10" t="s">
        <v>30</v>
      </c>
      <c r="B16" s="11" t="s">
        <v>31</v>
      </c>
      <c r="C16" s="12"/>
      <c r="D16" s="12"/>
      <c r="E16" s="12"/>
      <c r="F16" s="12">
        <f t="shared" si="0"/>
        <v>0</v>
      </c>
      <c r="G16" s="12"/>
      <c r="H16" s="54"/>
      <c r="I16" s="12"/>
    </row>
    <row r="17" spans="1:9" x14ac:dyDescent="0.2">
      <c r="A17" s="10" t="s">
        <v>32</v>
      </c>
      <c r="B17" s="11" t="s">
        <v>33</v>
      </c>
      <c r="C17" s="12"/>
      <c r="D17" s="12"/>
      <c r="E17" s="12"/>
      <c r="F17" s="12">
        <f t="shared" si="0"/>
        <v>0</v>
      </c>
      <c r="G17" s="12"/>
      <c r="H17" s="54"/>
      <c r="I17" s="12"/>
    </row>
    <row r="18" spans="1:9" ht="25.5" x14ac:dyDescent="0.2">
      <c r="A18" s="13" t="s">
        <v>34</v>
      </c>
      <c r="B18" s="14" t="s">
        <v>35</v>
      </c>
      <c r="C18" s="15">
        <f t="shared" ref="C18" si="13">C15</f>
        <v>0</v>
      </c>
      <c r="D18" s="15">
        <f t="shared" ref="D18:G18" si="14">D15</f>
        <v>0</v>
      </c>
      <c r="E18" s="15">
        <f t="shared" si="14"/>
        <v>0</v>
      </c>
      <c r="F18" s="16">
        <f t="shared" si="0"/>
        <v>0</v>
      </c>
      <c r="G18" s="15">
        <f t="shared" si="14"/>
        <v>0</v>
      </c>
      <c r="H18" s="54"/>
      <c r="I18" s="15">
        <f t="shared" ref="I18" si="15">I15</f>
        <v>0</v>
      </c>
    </row>
    <row r="19" spans="1:9" ht="25.5" x14ac:dyDescent="0.2">
      <c r="A19" s="13" t="s">
        <v>36</v>
      </c>
      <c r="B19" s="14" t="s">
        <v>37</v>
      </c>
      <c r="C19" s="15">
        <f t="shared" ref="C19" si="16">C9+C14+C18</f>
        <v>0</v>
      </c>
      <c r="D19" s="15">
        <f t="shared" ref="D19:G19" si="17">D9+D14+D18</f>
        <v>0</v>
      </c>
      <c r="E19" s="15">
        <f t="shared" si="17"/>
        <v>0</v>
      </c>
      <c r="F19" s="16">
        <f t="shared" si="0"/>
        <v>0</v>
      </c>
      <c r="G19" s="15">
        <f t="shared" si="17"/>
        <v>0</v>
      </c>
      <c r="H19" s="54"/>
      <c r="I19" s="15">
        <f t="shared" ref="I19" si="18">I9+I14+I18</f>
        <v>0</v>
      </c>
    </row>
    <row r="20" spans="1:9" ht="25.5" x14ac:dyDescent="0.2">
      <c r="A20" s="10" t="s">
        <v>38</v>
      </c>
      <c r="B20" s="11" t="s">
        <v>39</v>
      </c>
      <c r="C20" s="12">
        <v>13769</v>
      </c>
      <c r="D20" s="12"/>
      <c r="E20" s="12"/>
      <c r="F20" s="12">
        <f t="shared" si="0"/>
        <v>0</v>
      </c>
      <c r="G20" s="12"/>
      <c r="H20" s="54"/>
      <c r="I20" s="12"/>
    </row>
    <row r="21" spans="1:9" ht="25.5" x14ac:dyDescent="0.2">
      <c r="A21" s="10" t="s">
        <v>40</v>
      </c>
      <c r="B21" s="11" t="s">
        <v>41</v>
      </c>
      <c r="C21" s="12">
        <f t="shared" ref="C21" si="19">SUM(C20)</f>
        <v>13769</v>
      </c>
      <c r="D21" s="12">
        <f t="shared" ref="D21:G21" si="20">SUM(D20)</f>
        <v>0</v>
      </c>
      <c r="E21" s="12">
        <f t="shared" si="20"/>
        <v>0</v>
      </c>
      <c r="F21" s="12">
        <f t="shared" si="0"/>
        <v>0</v>
      </c>
      <c r="G21" s="12">
        <f t="shared" si="20"/>
        <v>0</v>
      </c>
      <c r="H21" s="54"/>
      <c r="I21" s="12">
        <f t="shared" ref="I21" si="21">SUM(I20)</f>
        <v>0</v>
      </c>
    </row>
    <row r="22" spans="1:9" x14ac:dyDescent="0.2">
      <c r="A22" s="10" t="s">
        <v>42</v>
      </c>
      <c r="B22" s="11" t="s">
        <v>43</v>
      </c>
      <c r="C22" s="12"/>
      <c r="D22" s="12"/>
      <c r="E22" s="12"/>
      <c r="F22" s="12">
        <f t="shared" si="0"/>
        <v>0</v>
      </c>
      <c r="G22" s="12"/>
      <c r="H22" s="54"/>
      <c r="I22" s="12"/>
    </row>
    <row r="23" spans="1:9" ht="25.5" x14ac:dyDescent="0.2">
      <c r="A23" s="10" t="s">
        <v>44</v>
      </c>
      <c r="B23" s="11" t="s">
        <v>45</v>
      </c>
      <c r="C23" s="12">
        <f t="shared" ref="C23" si="22">C21+C22</f>
        <v>13769</v>
      </c>
      <c r="D23" s="12">
        <f t="shared" ref="D23:G23" si="23">D21+D22</f>
        <v>0</v>
      </c>
      <c r="E23" s="12">
        <f t="shared" si="23"/>
        <v>0</v>
      </c>
      <c r="F23" s="12">
        <f t="shared" si="0"/>
        <v>0</v>
      </c>
      <c r="G23" s="12">
        <f t="shared" si="23"/>
        <v>0</v>
      </c>
      <c r="H23" s="54"/>
      <c r="I23" s="12">
        <f t="shared" ref="I23" si="24">I21+I22</f>
        <v>0</v>
      </c>
    </row>
    <row r="24" spans="1:9" ht="25.5" x14ac:dyDescent="0.2">
      <c r="A24" s="13" t="s">
        <v>46</v>
      </c>
      <c r="B24" s="14" t="s">
        <v>47</v>
      </c>
      <c r="C24" s="15">
        <f t="shared" ref="C24" si="25">C23</f>
        <v>13769</v>
      </c>
      <c r="D24" s="15">
        <f t="shared" ref="D24:G24" si="26">D23</f>
        <v>0</v>
      </c>
      <c r="E24" s="15">
        <f t="shared" si="26"/>
        <v>0</v>
      </c>
      <c r="F24" s="16">
        <f t="shared" si="0"/>
        <v>0</v>
      </c>
      <c r="G24" s="15">
        <f t="shared" si="26"/>
        <v>0</v>
      </c>
      <c r="H24" s="54"/>
      <c r="I24" s="15">
        <f t="shared" ref="I24" si="27">I23</f>
        <v>0</v>
      </c>
    </row>
    <row r="25" spans="1:9" x14ac:dyDescent="0.2">
      <c r="A25" s="13" t="s">
        <v>48</v>
      </c>
      <c r="B25" s="14" t="s">
        <v>49</v>
      </c>
      <c r="C25" s="15">
        <f t="shared" ref="C25" si="28">C19+C24</f>
        <v>13769</v>
      </c>
      <c r="D25" s="15">
        <f t="shared" ref="D25:G25" si="29">D19+D24</f>
        <v>0</v>
      </c>
      <c r="E25" s="15">
        <f t="shared" si="29"/>
        <v>0</v>
      </c>
      <c r="F25" s="16">
        <f t="shared" si="0"/>
        <v>0</v>
      </c>
      <c r="G25" s="15">
        <f t="shared" si="29"/>
        <v>0</v>
      </c>
      <c r="H25" s="54"/>
      <c r="I25" s="15">
        <f t="shared" ref="I25" si="30">I19+I24</f>
        <v>0</v>
      </c>
    </row>
    <row r="28" spans="1:9" ht="45" x14ac:dyDescent="0.2">
      <c r="A28" s="8" t="s">
        <v>1</v>
      </c>
      <c r="B28" s="8" t="s">
        <v>2</v>
      </c>
      <c r="C28" s="8" t="s">
        <v>409</v>
      </c>
      <c r="D28" s="8" t="s">
        <v>410</v>
      </c>
      <c r="E28" s="8" t="s">
        <v>413</v>
      </c>
      <c r="F28" s="8" t="s">
        <v>414</v>
      </c>
      <c r="G28" s="8" t="s">
        <v>415</v>
      </c>
      <c r="H28" s="53" t="s">
        <v>138</v>
      </c>
      <c r="I28" s="8" t="s">
        <v>410</v>
      </c>
    </row>
    <row r="29" spans="1:9" ht="25.5" x14ac:dyDescent="0.2">
      <c r="A29" s="10" t="s">
        <v>51</v>
      </c>
      <c r="B29" s="11" t="s">
        <v>52</v>
      </c>
      <c r="C29" s="12"/>
      <c r="D29" s="12"/>
      <c r="E29" s="12"/>
      <c r="F29" s="12">
        <f>D29+E29</f>
        <v>0</v>
      </c>
      <c r="G29" s="12"/>
      <c r="H29" s="54"/>
      <c r="I29" s="12"/>
    </row>
    <row r="30" spans="1:9" x14ac:dyDescent="0.2">
      <c r="A30" s="51" t="s">
        <v>269</v>
      </c>
      <c r="B30" s="11" t="s">
        <v>387</v>
      </c>
      <c r="C30" s="12"/>
      <c r="D30" s="12"/>
      <c r="E30" s="12"/>
      <c r="F30" s="12">
        <f>D30+E30</f>
        <v>0</v>
      </c>
      <c r="G30" s="12"/>
      <c r="H30" s="54"/>
      <c r="I30" s="12"/>
    </row>
    <row r="31" spans="1:9" ht="25.5" x14ac:dyDescent="0.2">
      <c r="A31" s="51" t="s">
        <v>270</v>
      </c>
      <c r="B31" s="11" t="s">
        <v>386</v>
      </c>
      <c r="C31" s="12">
        <v>0</v>
      </c>
      <c r="D31" s="12"/>
      <c r="E31" s="12"/>
      <c r="F31" s="12">
        <f>D31+E31</f>
        <v>0</v>
      </c>
      <c r="G31" s="12">
        <v>0</v>
      </c>
      <c r="H31" s="54"/>
      <c r="I31" s="12"/>
    </row>
    <row r="32" spans="1:9" x14ac:dyDescent="0.2">
      <c r="A32" s="10" t="s">
        <v>53</v>
      </c>
      <c r="B32" s="11" t="s">
        <v>54</v>
      </c>
      <c r="C32" s="12"/>
      <c r="D32" s="12"/>
      <c r="E32" s="12"/>
      <c r="F32" s="12">
        <f t="shared" ref="F32:F74" si="31">D32+E32</f>
        <v>0</v>
      </c>
      <c r="G32" s="12"/>
      <c r="H32" s="54"/>
      <c r="I32" s="12"/>
    </row>
    <row r="33" spans="1:9" x14ac:dyDescent="0.2">
      <c r="A33" s="10" t="s">
        <v>55</v>
      </c>
      <c r="B33" s="11" t="s">
        <v>56</v>
      </c>
      <c r="C33" s="12"/>
      <c r="D33" s="12"/>
      <c r="E33" s="12"/>
      <c r="F33" s="12">
        <f t="shared" si="31"/>
        <v>0</v>
      </c>
      <c r="G33" s="12"/>
      <c r="H33" s="54"/>
      <c r="I33" s="12"/>
    </row>
    <row r="34" spans="1:9" x14ac:dyDescent="0.2">
      <c r="A34" s="10" t="s">
        <v>57</v>
      </c>
      <c r="B34" s="11" t="s">
        <v>58</v>
      </c>
      <c r="C34" s="12"/>
      <c r="D34" s="12"/>
      <c r="E34" s="12"/>
      <c r="F34" s="12">
        <f t="shared" si="31"/>
        <v>0</v>
      </c>
      <c r="G34" s="12"/>
      <c r="H34" s="54"/>
      <c r="I34" s="12"/>
    </row>
    <row r="35" spans="1:9" ht="25.5" x14ac:dyDescent="0.2">
      <c r="A35" s="10" t="s">
        <v>59</v>
      </c>
      <c r="B35" s="11" t="s">
        <v>60</v>
      </c>
      <c r="C35" s="12">
        <v>0</v>
      </c>
      <c r="D35" s="12"/>
      <c r="E35" s="12">
        <v>0</v>
      </c>
      <c r="F35" s="12">
        <f t="shared" si="31"/>
        <v>0</v>
      </c>
      <c r="G35" s="12">
        <v>0</v>
      </c>
      <c r="H35" s="54"/>
      <c r="I35" s="12"/>
    </row>
    <row r="36" spans="1:9" ht="25.5" x14ac:dyDescent="0.2">
      <c r="A36" s="10" t="s">
        <v>61</v>
      </c>
      <c r="B36" s="11" t="s">
        <v>62</v>
      </c>
      <c r="C36" s="12">
        <f t="shared" ref="C36" si="32">SUM(C29:C35)</f>
        <v>0</v>
      </c>
      <c r="D36" s="12">
        <f t="shared" ref="D36:E36" si="33">SUM(D29:D35)</f>
        <v>0</v>
      </c>
      <c r="E36" s="12">
        <f t="shared" si="33"/>
        <v>0</v>
      </c>
      <c r="F36" s="12">
        <f t="shared" si="31"/>
        <v>0</v>
      </c>
      <c r="G36" s="12">
        <f t="shared" ref="G36" si="34">SUM(G29:G35)</f>
        <v>0</v>
      </c>
      <c r="H36" s="54"/>
      <c r="I36" s="12">
        <f t="shared" ref="I36" si="35">SUM(I29:I35)</f>
        <v>0</v>
      </c>
    </row>
    <row r="37" spans="1:9" ht="38.25" x14ac:dyDescent="0.2">
      <c r="A37" s="10" t="s">
        <v>63</v>
      </c>
      <c r="B37" s="11" t="s">
        <v>64</v>
      </c>
      <c r="C37" s="12"/>
      <c r="D37" s="12"/>
      <c r="E37" s="12"/>
      <c r="F37" s="12">
        <f t="shared" si="31"/>
        <v>0</v>
      </c>
      <c r="G37" s="12"/>
      <c r="H37" s="54"/>
      <c r="I37" s="12"/>
    </row>
    <row r="38" spans="1:9" x14ac:dyDescent="0.2">
      <c r="A38" s="10" t="s">
        <v>65</v>
      </c>
      <c r="B38" s="11" t="s">
        <v>66</v>
      </c>
      <c r="C38" s="12"/>
      <c r="D38" s="12"/>
      <c r="E38" s="12"/>
      <c r="F38" s="12">
        <f t="shared" si="31"/>
        <v>0</v>
      </c>
      <c r="G38" s="12"/>
      <c r="H38" s="54"/>
      <c r="I38" s="12"/>
    </row>
    <row r="39" spans="1:9" ht="25.5" x14ac:dyDescent="0.2">
      <c r="A39" s="10" t="s">
        <v>67</v>
      </c>
      <c r="B39" s="11" t="s">
        <v>68</v>
      </c>
      <c r="C39" s="12">
        <f t="shared" ref="C39" si="36">SUM(C37:C38)</f>
        <v>0</v>
      </c>
      <c r="D39" s="12">
        <f t="shared" ref="D39:G39" si="37">SUM(D37:D38)</f>
        <v>0</v>
      </c>
      <c r="E39" s="12">
        <f t="shared" si="37"/>
        <v>0</v>
      </c>
      <c r="F39" s="12">
        <f t="shared" si="31"/>
        <v>0</v>
      </c>
      <c r="G39" s="12">
        <f t="shared" si="37"/>
        <v>0</v>
      </c>
      <c r="H39" s="54"/>
      <c r="I39" s="12">
        <f t="shared" ref="I39" si="38">SUM(I37:I38)</f>
        <v>0</v>
      </c>
    </row>
    <row r="40" spans="1:9" x14ac:dyDescent="0.2">
      <c r="A40" s="13" t="s">
        <v>69</v>
      </c>
      <c r="B40" s="14" t="s">
        <v>70</v>
      </c>
      <c r="C40" s="15">
        <f t="shared" ref="C40" si="39">C36+C39</f>
        <v>0</v>
      </c>
      <c r="D40" s="15">
        <f t="shared" ref="D40:G40" si="40">D36+D39</f>
        <v>0</v>
      </c>
      <c r="E40" s="15">
        <f t="shared" si="40"/>
        <v>0</v>
      </c>
      <c r="F40" s="12">
        <f t="shared" si="31"/>
        <v>0</v>
      </c>
      <c r="G40" s="15">
        <f t="shared" si="40"/>
        <v>0</v>
      </c>
      <c r="H40" s="54"/>
      <c r="I40" s="15">
        <f t="shared" ref="I40" si="41">I36+I39</f>
        <v>0</v>
      </c>
    </row>
    <row r="41" spans="1:9" ht="38.25" x14ac:dyDescent="0.2">
      <c r="A41" s="13" t="s">
        <v>71</v>
      </c>
      <c r="B41" s="14" t="s">
        <v>72</v>
      </c>
      <c r="C41" s="15">
        <f t="shared" ref="C41" si="42">SUM(C42:C45)</f>
        <v>0</v>
      </c>
      <c r="D41" s="15">
        <f t="shared" ref="D41:G41" si="43">SUM(D42:D45)</f>
        <v>0</v>
      </c>
      <c r="E41" s="15">
        <f t="shared" si="43"/>
        <v>0</v>
      </c>
      <c r="F41" s="12">
        <f t="shared" si="31"/>
        <v>0</v>
      </c>
      <c r="G41" s="15">
        <f t="shared" si="43"/>
        <v>0</v>
      </c>
      <c r="H41" s="54"/>
      <c r="I41" s="15">
        <f t="shared" ref="I41" si="44">SUM(I42:I45)</f>
        <v>0</v>
      </c>
    </row>
    <row r="42" spans="1:9" x14ac:dyDescent="0.2">
      <c r="A42" s="10" t="s">
        <v>73</v>
      </c>
      <c r="B42" s="11" t="s">
        <v>74</v>
      </c>
      <c r="C42" s="12">
        <v>0</v>
      </c>
      <c r="D42" s="12">
        <f>D31*0.175</f>
        <v>0</v>
      </c>
      <c r="E42" s="12">
        <v>0</v>
      </c>
      <c r="F42" s="12">
        <f t="shared" si="31"/>
        <v>0</v>
      </c>
      <c r="G42" s="12">
        <v>0</v>
      </c>
      <c r="H42" s="54"/>
      <c r="I42" s="12">
        <f>I31*0.175</f>
        <v>0</v>
      </c>
    </row>
    <row r="43" spans="1:9" x14ac:dyDescent="0.2">
      <c r="A43" s="10" t="s">
        <v>75</v>
      </c>
      <c r="B43" s="11" t="s">
        <v>76</v>
      </c>
      <c r="C43" s="12"/>
      <c r="D43" s="12"/>
      <c r="E43" s="12"/>
      <c r="F43" s="12">
        <f t="shared" si="31"/>
        <v>0</v>
      </c>
      <c r="G43" s="12"/>
      <c r="H43" s="54"/>
      <c r="I43" s="12"/>
    </row>
    <row r="44" spans="1:9" x14ac:dyDescent="0.2">
      <c r="A44" s="10"/>
      <c r="B44" s="11"/>
      <c r="C44" s="12"/>
      <c r="D44" s="12"/>
      <c r="E44" s="12"/>
      <c r="F44" s="12">
        <f t="shared" si="31"/>
        <v>0</v>
      </c>
      <c r="G44" s="12"/>
      <c r="H44" s="54"/>
      <c r="I44" s="12"/>
    </row>
    <row r="45" spans="1:9" ht="25.5" x14ac:dyDescent="0.2">
      <c r="A45" s="10" t="s">
        <v>77</v>
      </c>
      <c r="B45" s="11" t="s">
        <v>78</v>
      </c>
      <c r="C45" s="12"/>
      <c r="D45" s="12"/>
      <c r="E45" s="12"/>
      <c r="F45" s="12">
        <f t="shared" si="31"/>
        <v>0</v>
      </c>
      <c r="G45" s="12"/>
      <c r="H45" s="54"/>
      <c r="I45" s="12"/>
    </row>
    <row r="46" spans="1:9" x14ac:dyDescent="0.2">
      <c r="A46" s="10" t="s">
        <v>79</v>
      </c>
      <c r="B46" s="11" t="s">
        <v>80</v>
      </c>
      <c r="C46" s="12"/>
      <c r="D46" s="12"/>
      <c r="E46" s="12">
        <v>0</v>
      </c>
      <c r="F46" s="12">
        <f t="shared" si="31"/>
        <v>0</v>
      </c>
      <c r="G46" s="12"/>
      <c r="H46" s="54"/>
      <c r="I46" s="12"/>
    </row>
    <row r="47" spans="1:9" x14ac:dyDescent="0.2">
      <c r="A47" s="10" t="s">
        <v>81</v>
      </c>
      <c r="B47" s="11" t="s">
        <v>82</v>
      </c>
      <c r="C47" s="12"/>
      <c r="D47" s="12"/>
      <c r="E47" s="12"/>
      <c r="F47" s="12">
        <f t="shared" si="31"/>
        <v>0</v>
      </c>
      <c r="G47" s="12"/>
      <c r="H47" s="54"/>
      <c r="I47" s="12"/>
    </row>
    <row r="48" spans="1:9" x14ac:dyDescent="0.2">
      <c r="A48" s="10" t="s">
        <v>12</v>
      </c>
      <c r="B48" s="11" t="s">
        <v>83</v>
      </c>
      <c r="C48" s="12">
        <f t="shared" ref="C48" si="45">SUM(C46:C47)</f>
        <v>0</v>
      </c>
      <c r="D48" s="12">
        <f t="shared" ref="D48" si="46">SUM(D46:D47)</f>
        <v>0</v>
      </c>
      <c r="E48" s="12">
        <f t="shared" ref="E48" si="47">SUM(E46:E47)</f>
        <v>0</v>
      </c>
      <c r="F48" s="12">
        <f t="shared" si="31"/>
        <v>0</v>
      </c>
      <c r="G48" s="12">
        <f t="shared" ref="G48" si="48">SUM(G46:G47)</f>
        <v>0</v>
      </c>
      <c r="H48" s="54"/>
      <c r="I48" s="12">
        <f t="shared" ref="I48" si="49">SUM(I46:I47)</f>
        <v>0</v>
      </c>
    </row>
    <row r="49" spans="1:9" ht="25.5" x14ac:dyDescent="0.2">
      <c r="A49" s="10" t="s">
        <v>84</v>
      </c>
      <c r="B49" s="11" t="s">
        <v>85</v>
      </c>
      <c r="C49" s="12"/>
      <c r="D49" s="12"/>
      <c r="E49" s="12"/>
      <c r="F49" s="12">
        <f t="shared" si="31"/>
        <v>0</v>
      </c>
      <c r="G49" s="12"/>
      <c r="H49" s="54"/>
      <c r="I49" s="12"/>
    </row>
    <row r="50" spans="1:9" ht="25.5" x14ac:dyDescent="0.2">
      <c r="A50" s="10" t="s">
        <v>86</v>
      </c>
      <c r="B50" s="11" t="s">
        <v>87</v>
      </c>
      <c r="C50" s="12"/>
      <c r="D50" s="12"/>
      <c r="E50" s="12"/>
      <c r="F50" s="12">
        <f t="shared" si="31"/>
        <v>0</v>
      </c>
      <c r="G50" s="12"/>
      <c r="H50" s="54"/>
      <c r="I50" s="12"/>
    </row>
    <row r="51" spans="1:9" ht="25.5" x14ac:dyDescent="0.2">
      <c r="A51" s="10" t="s">
        <v>88</v>
      </c>
      <c r="B51" s="11" t="s">
        <v>89</v>
      </c>
      <c r="C51" s="12">
        <f t="shared" ref="C51" si="50">SUM(C49:C50)</f>
        <v>0</v>
      </c>
      <c r="D51" s="12">
        <f t="shared" ref="D51:G51" si="51">SUM(D49:D50)</f>
        <v>0</v>
      </c>
      <c r="E51" s="12">
        <f t="shared" si="51"/>
        <v>0</v>
      </c>
      <c r="F51" s="12">
        <f t="shared" si="31"/>
        <v>0</v>
      </c>
      <c r="G51" s="12">
        <f t="shared" si="51"/>
        <v>0</v>
      </c>
      <c r="H51" s="54"/>
      <c r="I51" s="12">
        <f t="shared" ref="I51" si="52">SUM(I49:I50)</f>
        <v>0</v>
      </c>
    </row>
    <row r="52" spans="1:9" x14ac:dyDescent="0.2">
      <c r="A52" s="10" t="s">
        <v>14</v>
      </c>
      <c r="B52" s="11" t="s">
        <v>90</v>
      </c>
      <c r="C52" s="12"/>
      <c r="D52" s="12"/>
      <c r="E52" s="12"/>
      <c r="F52" s="12">
        <f t="shared" si="31"/>
        <v>0</v>
      </c>
      <c r="G52" s="12"/>
      <c r="H52" s="54"/>
      <c r="I52" s="12"/>
    </row>
    <row r="53" spans="1:9" x14ac:dyDescent="0.2">
      <c r="A53" s="10" t="s">
        <v>91</v>
      </c>
      <c r="B53" s="11" t="s">
        <v>92</v>
      </c>
      <c r="C53" s="12"/>
      <c r="D53" s="12"/>
      <c r="E53" s="12"/>
      <c r="F53" s="12">
        <f t="shared" si="31"/>
        <v>0</v>
      </c>
      <c r="G53" s="12"/>
      <c r="H53" s="54"/>
      <c r="I53" s="12"/>
    </row>
    <row r="54" spans="1:9" ht="25.5" x14ac:dyDescent="0.2">
      <c r="A54" s="10" t="s">
        <v>93</v>
      </c>
      <c r="B54" s="11" t="s">
        <v>94</v>
      </c>
      <c r="C54" s="12"/>
      <c r="D54" s="12">
        <v>0</v>
      </c>
      <c r="E54" s="12">
        <v>0</v>
      </c>
      <c r="F54" s="12">
        <f t="shared" si="31"/>
        <v>0</v>
      </c>
      <c r="G54" s="12"/>
      <c r="H54" s="54"/>
      <c r="I54" s="12">
        <v>0</v>
      </c>
    </row>
    <row r="55" spans="1:9" ht="25.5" x14ac:dyDescent="0.2">
      <c r="A55" s="10">
        <v>43</v>
      </c>
      <c r="B55" s="17" t="s">
        <v>146</v>
      </c>
      <c r="C55" s="12"/>
      <c r="D55" s="12"/>
      <c r="E55" s="12"/>
      <c r="F55" s="12">
        <f t="shared" si="31"/>
        <v>0</v>
      </c>
      <c r="G55" s="12"/>
      <c r="H55" s="54"/>
      <c r="I55" s="12"/>
    </row>
    <row r="56" spans="1:9" x14ac:dyDescent="0.2">
      <c r="A56" s="10" t="s">
        <v>95</v>
      </c>
      <c r="B56" s="11" t="s">
        <v>96</v>
      </c>
      <c r="C56" s="12"/>
      <c r="D56" s="12"/>
      <c r="E56" s="12"/>
      <c r="F56" s="12">
        <f t="shared" si="31"/>
        <v>0</v>
      </c>
      <c r="G56" s="12"/>
      <c r="H56" s="54"/>
      <c r="I56" s="12"/>
    </row>
    <row r="57" spans="1:9" ht="25.5" x14ac:dyDescent="0.2">
      <c r="A57" s="10" t="s">
        <v>97</v>
      </c>
      <c r="B57" s="11" t="s">
        <v>98</v>
      </c>
      <c r="C57" s="12">
        <f t="shared" ref="C57" si="53">SUM(C52:C56)</f>
        <v>0</v>
      </c>
      <c r="D57" s="12">
        <f t="shared" ref="D57:G57" si="54">SUM(D52:D56)</f>
        <v>0</v>
      </c>
      <c r="E57" s="12">
        <f t="shared" si="54"/>
        <v>0</v>
      </c>
      <c r="F57" s="12">
        <f t="shared" si="31"/>
        <v>0</v>
      </c>
      <c r="G57" s="12">
        <f t="shared" si="54"/>
        <v>0</v>
      </c>
      <c r="H57" s="54"/>
      <c r="I57" s="12">
        <f t="shared" ref="I57" si="55">SUM(I52:I56)</f>
        <v>0</v>
      </c>
    </row>
    <row r="58" spans="1:9" x14ac:dyDescent="0.2">
      <c r="A58" s="10" t="s">
        <v>99</v>
      </c>
      <c r="B58" s="11" t="s">
        <v>100</v>
      </c>
      <c r="C58" s="12"/>
      <c r="D58" s="12"/>
      <c r="E58" s="12">
        <v>0</v>
      </c>
      <c r="F58" s="12">
        <f t="shared" si="31"/>
        <v>0</v>
      </c>
      <c r="G58" s="12"/>
      <c r="H58" s="54"/>
      <c r="I58" s="12"/>
    </row>
    <row r="59" spans="1:9" ht="25.5" x14ac:dyDescent="0.2">
      <c r="A59" s="10" t="s">
        <v>101</v>
      </c>
      <c r="B59" s="11" t="s">
        <v>102</v>
      </c>
      <c r="C59" s="12">
        <f t="shared" ref="C59" si="56">SUM(C58)</f>
        <v>0</v>
      </c>
      <c r="D59" s="12">
        <f t="shared" ref="D59" si="57">SUM(D58)</f>
        <v>0</v>
      </c>
      <c r="E59" s="12">
        <f t="shared" ref="E59:G59" si="58">SUM(E58)</f>
        <v>0</v>
      </c>
      <c r="F59" s="12">
        <f t="shared" si="31"/>
        <v>0</v>
      </c>
      <c r="G59" s="12">
        <f t="shared" si="58"/>
        <v>0</v>
      </c>
      <c r="H59" s="54"/>
      <c r="I59" s="12">
        <f t="shared" ref="I59" si="59">SUM(I58)</f>
        <v>0</v>
      </c>
    </row>
    <row r="60" spans="1:9" ht="25.5" x14ac:dyDescent="0.2">
      <c r="A60" s="10" t="s">
        <v>103</v>
      </c>
      <c r="B60" s="11" t="s">
        <v>104</v>
      </c>
      <c r="C60" s="12"/>
      <c r="D60" s="12"/>
      <c r="E60" s="12"/>
      <c r="F60" s="12">
        <f t="shared" si="31"/>
        <v>0</v>
      </c>
      <c r="G60" s="12"/>
      <c r="H60" s="54"/>
      <c r="I60" s="12"/>
    </row>
    <row r="61" spans="1:9" x14ac:dyDescent="0.2">
      <c r="A61" s="10" t="s">
        <v>105</v>
      </c>
      <c r="B61" s="11" t="s">
        <v>106</v>
      </c>
      <c r="C61" s="12"/>
      <c r="D61" s="12"/>
      <c r="E61" s="12"/>
      <c r="F61" s="12">
        <f t="shared" si="31"/>
        <v>0</v>
      </c>
      <c r="G61" s="12"/>
      <c r="H61" s="54"/>
      <c r="I61" s="12"/>
    </row>
    <row r="62" spans="1:9" ht="25.5" x14ac:dyDescent="0.2">
      <c r="A62" s="10" t="s">
        <v>107</v>
      </c>
      <c r="B62" s="11" t="s">
        <v>108</v>
      </c>
      <c r="C62" s="12">
        <f t="shared" ref="C62" si="60">SUM(C60:C61)</f>
        <v>0</v>
      </c>
      <c r="D62" s="12">
        <f t="shared" ref="D62:G62" si="61">SUM(D60:D61)</f>
        <v>0</v>
      </c>
      <c r="E62" s="12">
        <f t="shared" si="61"/>
        <v>0</v>
      </c>
      <c r="F62" s="12">
        <f t="shared" si="31"/>
        <v>0</v>
      </c>
      <c r="G62" s="12">
        <f t="shared" si="61"/>
        <v>0</v>
      </c>
      <c r="H62" s="54"/>
      <c r="I62" s="12">
        <f t="shared" ref="I62" si="62">SUM(I60:I61)</f>
        <v>0</v>
      </c>
    </row>
    <row r="63" spans="1:9" ht="25.5" x14ac:dyDescent="0.2">
      <c r="A63" s="13" t="s">
        <v>109</v>
      </c>
      <c r="B63" s="14" t="s">
        <v>110</v>
      </c>
      <c r="C63" s="15">
        <f>C48+C51+C57+C59+C62</f>
        <v>0</v>
      </c>
      <c r="D63" s="15">
        <f>D48+D51+D57+D59+D62</f>
        <v>0</v>
      </c>
      <c r="E63" s="15">
        <f t="shared" ref="E63" si="63">E48+E51+E57+E59+E62</f>
        <v>0</v>
      </c>
      <c r="F63" s="12">
        <f t="shared" si="31"/>
        <v>0</v>
      </c>
      <c r="G63" s="15">
        <f>G48+G51+G57+G59+G62</f>
        <v>0</v>
      </c>
      <c r="H63" s="54"/>
      <c r="I63" s="15">
        <f>I48+I51+I57+I59+I62</f>
        <v>0</v>
      </c>
    </row>
    <row r="64" spans="1:9" x14ac:dyDescent="0.2">
      <c r="A64" s="10" t="s">
        <v>111</v>
      </c>
      <c r="B64" s="11" t="s">
        <v>112</v>
      </c>
      <c r="C64" s="12">
        <v>0</v>
      </c>
      <c r="D64" s="12">
        <v>0</v>
      </c>
      <c r="E64" s="12">
        <v>0</v>
      </c>
      <c r="F64" s="12">
        <f t="shared" si="31"/>
        <v>0</v>
      </c>
      <c r="G64" s="12">
        <v>0</v>
      </c>
      <c r="H64" s="54"/>
      <c r="I64" s="12">
        <v>0</v>
      </c>
    </row>
    <row r="65" spans="1:9" ht="38.25" x14ac:dyDescent="0.2">
      <c r="A65" s="10" t="s">
        <v>113</v>
      </c>
      <c r="B65" s="11" t="s">
        <v>114</v>
      </c>
      <c r="C65" s="12">
        <v>0</v>
      </c>
      <c r="D65" s="12">
        <v>0</v>
      </c>
      <c r="E65" s="12">
        <v>0</v>
      </c>
      <c r="F65" s="12">
        <f t="shared" si="31"/>
        <v>0</v>
      </c>
      <c r="G65" s="12">
        <v>0</v>
      </c>
      <c r="H65" s="54"/>
      <c r="I65" s="12">
        <v>0</v>
      </c>
    </row>
    <row r="66" spans="1:9" ht="25.5" x14ac:dyDescent="0.2">
      <c r="A66" s="10" t="s">
        <v>115</v>
      </c>
      <c r="B66" s="11" t="s">
        <v>116</v>
      </c>
      <c r="C66" s="12">
        <v>0</v>
      </c>
      <c r="D66" s="12">
        <v>0</v>
      </c>
      <c r="E66" s="12">
        <v>0</v>
      </c>
      <c r="F66" s="12">
        <f t="shared" si="31"/>
        <v>0</v>
      </c>
      <c r="G66" s="12">
        <v>0</v>
      </c>
      <c r="H66" s="54"/>
      <c r="I66" s="12">
        <v>0</v>
      </c>
    </row>
    <row r="67" spans="1:9" ht="25.5" x14ac:dyDescent="0.2">
      <c r="A67" s="10" t="s">
        <v>117</v>
      </c>
      <c r="B67" s="11" t="s">
        <v>118</v>
      </c>
      <c r="C67" s="12">
        <v>0</v>
      </c>
      <c r="D67" s="12">
        <v>0</v>
      </c>
      <c r="E67" s="12">
        <v>0</v>
      </c>
      <c r="F67" s="12">
        <f t="shared" si="31"/>
        <v>0</v>
      </c>
      <c r="G67" s="12">
        <v>0</v>
      </c>
      <c r="H67" s="54"/>
      <c r="I67" s="12">
        <v>0</v>
      </c>
    </row>
    <row r="68" spans="1:9" ht="25.5" x14ac:dyDescent="0.2">
      <c r="A68" s="13" t="s">
        <v>119</v>
      </c>
      <c r="B68" s="14" t="s">
        <v>120</v>
      </c>
      <c r="C68" s="15">
        <f t="shared" ref="C68" si="64">C64+C66</f>
        <v>0</v>
      </c>
      <c r="D68" s="15">
        <f t="shared" ref="D68:G68" si="65">D64+D66</f>
        <v>0</v>
      </c>
      <c r="E68" s="15">
        <f t="shared" si="65"/>
        <v>0</v>
      </c>
      <c r="F68" s="12">
        <f t="shared" si="31"/>
        <v>0</v>
      </c>
      <c r="G68" s="15">
        <f t="shared" si="65"/>
        <v>0</v>
      </c>
      <c r="H68" s="54"/>
      <c r="I68" s="15">
        <f t="shared" ref="I68" si="66">I64+I66</f>
        <v>0</v>
      </c>
    </row>
    <row r="69" spans="1:9" ht="25.5" x14ac:dyDescent="0.2">
      <c r="A69" s="10">
        <v>191</v>
      </c>
      <c r="B69" s="11" t="s">
        <v>394</v>
      </c>
      <c r="C69" s="15"/>
      <c r="D69" s="15"/>
      <c r="E69" s="15"/>
      <c r="F69" s="12"/>
      <c r="G69" s="15"/>
      <c r="H69" s="54"/>
      <c r="I69" s="15"/>
    </row>
    <row r="70" spans="1:9" ht="25.5" x14ac:dyDescent="0.2">
      <c r="A70" s="10" t="s">
        <v>121</v>
      </c>
      <c r="B70" s="11" t="s">
        <v>122</v>
      </c>
      <c r="C70" s="12"/>
      <c r="D70" s="12"/>
      <c r="E70" s="12"/>
      <c r="F70" s="12">
        <f t="shared" si="31"/>
        <v>0</v>
      </c>
      <c r="G70" s="12"/>
      <c r="H70" s="54"/>
      <c r="I70" s="12"/>
    </row>
    <row r="71" spans="1:9" ht="25.5" x14ac:dyDescent="0.2">
      <c r="A71" s="10" t="s">
        <v>123</v>
      </c>
      <c r="B71" s="11" t="s">
        <v>124</v>
      </c>
      <c r="C71" s="12"/>
      <c r="D71" s="12"/>
      <c r="E71" s="12"/>
      <c r="F71" s="12">
        <f t="shared" si="31"/>
        <v>0</v>
      </c>
      <c r="G71" s="12"/>
      <c r="H71" s="54"/>
      <c r="I71" s="12"/>
    </row>
    <row r="72" spans="1:9" ht="25.5" x14ac:dyDescent="0.2">
      <c r="A72" s="13" t="s">
        <v>125</v>
      </c>
      <c r="B72" s="14" t="s">
        <v>126</v>
      </c>
      <c r="C72" s="15">
        <f t="shared" ref="C72" si="67">SUM(C69:C71)</f>
        <v>0</v>
      </c>
      <c r="D72" s="15">
        <f t="shared" ref="D72" si="68">SUM(D70:D71)</f>
        <v>0</v>
      </c>
      <c r="E72" s="15">
        <f t="shared" ref="E72:G72" si="69">SUM(E69:E71)</f>
        <v>0</v>
      </c>
      <c r="F72" s="15">
        <f t="shared" si="69"/>
        <v>0</v>
      </c>
      <c r="G72" s="15">
        <f t="shared" si="69"/>
        <v>0</v>
      </c>
      <c r="H72" s="54"/>
      <c r="I72" s="15">
        <f t="shared" ref="I72" si="70">SUM(I70:I71)</f>
        <v>0</v>
      </c>
    </row>
    <row r="73" spans="1:9" ht="38.25" x14ac:dyDescent="0.2">
      <c r="A73" s="13" t="s">
        <v>127</v>
      </c>
      <c r="B73" s="14" t="s">
        <v>128</v>
      </c>
      <c r="C73" s="15">
        <f t="shared" ref="C73" si="71">C40+C41+C63+C68+C72</f>
        <v>0</v>
      </c>
      <c r="D73" s="15">
        <f t="shared" ref="D73:G73" si="72">D40+D41+D63+D68+D72</f>
        <v>0</v>
      </c>
      <c r="E73" s="15">
        <f t="shared" si="72"/>
        <v>0</v>
      </c>
      <c r="F73" s="15">
        <f t="shared" si="31"/>
        <v>0</v>
      </c>
      <c r="G73" s="15">
        <f t="shared" si="72"/>
        <v>0</v>
      </c>
      <c r="H73" s="54"/>
      <c r="I73" s="15">
        <f t="shared" ref="I73" si="73">I40+I41+I63+I68+I72</f>
        <v>0</v>
      </c>
    </row>
    <row r="74" spans="1:9" x14ac:dyDescent="0.2">
      <c r="A74" s="13" t="s">
        <v>129</v>
      </c>
      <c r="B74" s="14" t="s">
        <v>130</v>
      </c>
      <c r="C74" s="15">
        <f t="shared" ref="C74" si="74">SUM(C73)</f>
        <v>0</v>
      </c>
      <c r="D74" s="15">
        <f t="shared" ref="D74" si="75">SUM(D73)</f>
        <v>0</v>
      </c>
      <c r="E74" s="15">
        <f t="shared" ref="E74:G74" si="76">SUM(E73)</f>
        <v>0</v>
      </c>
      <c r="F74" s="15">
        <f t="shared" si="31"/>
        <v>0</v>
      </c>
      <c r="G74" s="15">
        <f t="shared" si="76"/>
        <v>0</v>
      </c>
      <c r="H74" s="54"/>
      <c r="I74" s="15">
        <f t="shared" ref="I74" si="77">SUM(I73)</f>
        <v>0</v>
      </c>
    </row>
    <row r="76" spans="1:9" x14ac:dyDescent="0.2">
      <c r="A76" s="14"/>
      <c r="B76" s="14" t="s">
        <v>395</v>
      </c>
      <c r="C76" s="14"/>
      <c r="D76" s="13">
        <v>0</v>
      </c>
      <c r="E76" s="14"/>
      <c r="F76" s="14"/>
      <c r="G76" s="14"/>
      <c r="H76" s="14"/>
      <c r="I76" s="13">
        <v>0</v>
      </c>
    </row>
    <row r="77" spans="1:9" x14ac:dyDescent="0.2">
      <c r="A77" s="14"/>
      <c r="B77" s="14" t="s">
        <v>396</v>
      </c>
      <c r="C77" s="14"/>
      <c r="D77" s="13">
        <v>0</v>
      </c>
      <c r="E77" s="14"/>
      <c r="F77" s="14"/>
      <c r="G77" s="14"/>
      <c r="H77" s="14"/>
      <c r="I77" s="13">
        <v>0</v>
      </c>
    </row>
  </sheetData>
  <mergeCells count="2">
    <mergeCell ref="A2:H2"/>
    <mergeCell ref="A3:H3"/>
  </mergeCells>
  <pageMargins left="0.7" right="0.7" top="0.75" bottom="0.75" header="0.3" footer="0.3"/>
  <pageSetup paperSize="9" scale="58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K45"/>
  <sheetViews>
    <sheetView topLeftCell="G22" workbookViewId="0">
      <selection activeCell="M44" sqref="M44"/>
    </sheetView>
  </sheetViews>
  <sheetFormatPr defaultRowHeight="15" x14ac:dyDescent="0.2"/>
  <cols>
    <col min="1" max="1" width="6.33203125" customWidth="1"/>
    <col min="2" max="2" width="31.88671875" customWidth="1"/>
    <col min="3" max="11" width="25.5546875" customWidth="1"/>
    <col min="257" max="257" width="6.33203125" customWidth="1"/>
    <col min="258" max="258" width="31.88671875" customWidth="1"/>
    <col min="259" max="267" width="25.5546875" customWidth="1"/>
    <col min="513" max="513" width="6.33203125" customWidth="1"/>
    <col min="514" max="514" width="31.88671875" customWidth="1"/>
    <col min="515" max="523" width="25.5546875" customWidth="1"/>
    <col min="769" max="769" width="6.33203125" customWidth="1"/>
    <col min="770" max="770" width="31.88671875" customWidth="1"/>
    <col min="771" max="779" width="25.5546875" customWidth="1"/>
    <col min="1025" max="1025" width="6.33203125" customWidth="1"/>
    <col min="1026" max="1026" width="31.88671875" customWidth="1"/>
    <col min="1027" max="1035" width="25.5546875" customWidth="1"/>
    <col min="1281" max="1281" width="6.33203125" customWidth="1"/>
    <col min="1282" max="1282" width="31.88671875" customWidth="1"/>
    <col min="1283" max="1291" width="25.5546875" customWidth="1"/>
    <col min="1537" max="1537" width="6.33203125" customWidth="1"/>
    <col min="1538" max="1538" width="31.88671875" customWidth="1"/>
    <col min="1539" max="1547" width="25.5546875" customWidth="1"/>
    <col min="1793" max="1793" width="6.33203125" customWidth="1"/>
    <col min="1794" max="1794" width="31.88671875" customWidth="1"/>
    <col min="1795" max="1803" width="25.5546875" customWidth="1"/>
    <col min="2049" max="2049" width="6.33203125" customWidth="1"/>
    <col min="2050" max="2050" width="31.88671875" customWidth="1"/>
    <col min="2051" max="2059" width="25.5546875" customWidth="1"/>
    <col min="2305" max="2305" width="6.33203125" customWidth="1"/>
    <col min="2306" max="2306" width="31.88671875" customWidth="1"/>
    <col min="2307" max="2315" width="25.5546875" customWidth="1"/>
    <col min="2561" max="2561" width="6.33203125" customWidth="1"/>
    <col min="2562" max="2562" width="31.88671875" customWidth="1"/>
    <col min="2563" max="2571" width="25.5546875" customWidth="1"/>
    <col min="2817" max="2817" width="6.33203125" customWidth="1"/>
    <col min="2818" max="2818" width="31.88671875" customWidth="1"/>
    <col min="2819" max="2827" width="25.5546875" customWidth="1"/>
    <col min="3073" max="3073" width="6.33203125" customWidth="1"/>
    <col min="3074" max="3074" width="31.88671875" customWidth="1"/>
    <col min="3075" max="3083" width="25.5546875" customWidth="1"/>
    <col min="3329" max="3329" width="6.33203125" customWidth="1"/>
    <col min="3330" max="3330" width="31.88671875" customWidth="1"/>
    <col min="3331" max="3339" width="25.5546875" customWidth="1"/>
    <col min="3585" max="3585" width="6.33203125" customWidth="1"/>
    <col min="3586" max="3586" width="31.88671875" customWidth="1"/>
    <col min="3587" max="3595" width="25.5546875" customWidth="1"/>
    <col min="3841" max="3841" width="6.33203125" customWidth="1"/>
    <col min="3842" max="3842" width="31.88671875" customWidth="1"/>
    <col min="3843" max="3851" width="25.5546875" customWidth="1"/>
    <col min="4097" max="4097" width="6.33203125" customWidth="1"/>
    <col min="4098" max="4098" width="31.88671875" customWidth="1"/>
    <col min="4099" max="4107" width="25.5546875" customWidth="1"/>
    <col min="4353" max="4353" width="6.33203125" customWidth="1"/>
    <col min="4354" max="4354" width="31.88671875" customWidth="1"/>
    <col min="4355" max="4363" width="25.5546875" customWidth="1"/>
    <col min="4609" max="4609" width="6.33203125" customWidth="1"/>
    <col min="4610" max="4610" width="31.88671875" customWidth="1"/>
    <col min="4611" max="4619" width="25.5546875" customWidth="1"/>
    <col min="4865" max="4865" width="6.33203125" customWidth="1"/>
    <col min="4866" max="4866" width="31.88671875" customWidth="1"/>
    <col min="4867" max="4875" width="25.5546875" customWidth="1"/>
    <col min="5121" max="5121" width="6.33203125" customWidth="1"/>
    <col min="5122" max="5122" width="31.88671875" customWidth="1"/>
    <col min="5123" max="5131" width="25.5546875" customWidth="1"/>
    <col min="5377" max="5377" width="6.33203125" customWidth="1"/>
    <col min="5378" max="5378" width="31.88671875" customWidth="1"/>
    <col min="5379" max="5387" width="25.5546875" customWidth="1"/>
    <col min="5633" max="5633" width="6.33203125" customWidth="1"/>
    <col min="5634" max="5634" width="31.88671875" customWidth="1"/>
    <col min="5635" max="5643" width="25.5546875" customWidth="1"/>
    <col min="5889" max="5889" width="6.33203125" customWidth="1"/>
    <col min="5890" max="5890" width="31.88671875" customWidth="1"/>
    <col min="5891" max="5899" width="25.5546875" customWidth="1"/>
    <col min="6145" max="6145" width="6.33203125" customWidth="1"/>
    <col min="6146" max="6146" width="31.88671875" customWidth="1"/>
    <col min="6147" max="6155" width="25.5546875" customWidth="1"/>
    <col min="6401" max="6401" width="6.33203125" customWidth="1"/>
    <col min="6402" max="6402" width="31.88671875" customWidth="1"/>
    <col min="6403" max="6411" width="25.5546875" customWidth="1"/>
    <col min="6657" max="6657" width="6.33203125" customWidth="1"/>
    <col min="6658" max="6658" width="31.88671875" customWidth="1"/>
    <col min="6659" max="6667" width="25.5546875" customWidth="1"/>
    <col min="6913" max="6913" width="6.33203125" customWidth="1"/>
    <col min="6914" max="6914" width="31.88671875" customWidth="1"/>
    <col min="6915" max="6923" width="25.5546875" customWidth="1"/>
    <col min="7169" max="7169" width="6.33203125" customWidth="1"/>
    <col min="7170" max="7170" width="31.88671875" customWidth="1"/>
    <col min="7171" max="7179" width="25.5546875" customWidth="1"/>
    <col min="7425" max="7425" width="6.33203125" customWidth="1"/>
    <col min="7426" max="7426" width="31.88671875" customWidth="1"/>
    <col min="7427" max="7435" width="25.5546875" customWidth="1"/>
    <col min="7681" max="7681" width="6.33203125" customWidth="1"/>
    <col min="7682" max="7682" width="31.88671875" customWidth="1"/>
    <col min="7683" max="7691" width="25.5546875" customWidth="1"/>
    <col min="7937" max="7937" width="6.33203125" customWidth="1"/>
    <col min="7938" max="7938" width="31.88671875" customWidth="1"/>
    <col min="7939" max="7947" width="25.5546875" customWidth="1"/>
    <col min="8193" max="8193" width="6.33203125" customWidth="1"/>
    <col min="8194" max="8194" width="31.88671875" customWidth="1"/>
    <col min="8195" max="8203" width="25.5546875" customWidth="1"/>
    <col min="8449" max="8449" width="6.33203125" customWidth="1"/>
    <col min="8450" max="8450" width="31.88671875" customWidth="1"/>
    <col min="8451" max="8459" width="25.5546875" customWidth="1"/>
    <col min="8705" max="8705" width="6.33203125" customWidth="1"/>
    <col min="8706" max="8706" width="31.88671875" customWidth="1"/>
    <col min="8707" max="8715" width="25.5546875" customWidth="1"/>
    <col min="8961" max="8961" width="6.33203125" customWidth="1"/>
    <col min="8962" max="8962" width="31.88671875" customWidth="1"/>
    <col min="8963" max="8971" width="25.5546875" customWidth="1"/>
    <col min="9217" max="9217" width="6.33203125" customWidth="1"/>
    <col min="9218" max="9218" width="31.88671875" customWidth="1"/>
    <col min="9219" max="9227" width="25.5546875" customWidth="1"/>
    <col min="9473" max="9473" width="6.33203125" customWidth="1"/>
    <col min="9474" max="9474" width="31.88671875" customWidth="1"/>
    <col min="9475" max="9483" width="25.5546875" customWidth="1"/>
    <col min="9729" max="9729" width="6.33203125" customWidth="1"/>
    <col min="9730" max="9730" width="31.88671875" customWidth="1"/>
    <col min="9731" max="9739" width="25.5546875" customWidth="1"/>
    <col min="9985" max="9985" width="6.33203125" customWidth="1"/>
    <col min="9986" max="9986" width="31.88671875" customWidth="1"/>
    <col min="9987" max="9995" width="25.5546875" customWidth="1"/>
    <col min="10241" max="10241" width="6.33203125" customWidth="1"/>
    <col min="10242" max="10242" width="31.88671875" customWidth="1"/>
    <col min="10243" max="10251" width="25.5546875" customWidth="1"/>
    <col min="10497" max="10497" width="6.33203125" customWidth="1"/>
    <col min="10498" max="10498" width="31.88671875" customWidth="1"/>
    <col min="10499" max="10507" width="25.5546875" customWidth="1"/>
    <col min="10753" max="10753" width="6.33203125" customWidth="1"/>
    <col min="10754" max="10754" width="31.88671875" customWidth="1"/>
    <col min="10755" max="10763" width="25.5546875" customWidth="1"/>
    <col min="11009" max="11009" width="6.33203125" customWidth="1"/>
    <col min="11010" max="11010" width="31.88671875" customWidth="1"/>
    <col min="11011" max="11019" width="25.5546875" customWidth="1"/>
    <col min="11265" max="11265" width="6.33203125" customWidth="1"/>
    <col min="11266" max="11266" width="31.88671875" customWidth="1"/>
    <col min="11267" max="11275" width="25.5546875" customWidth="1"/>
    <col min="11521" max="11521" width="6.33203125" customWidth="1"/>
    <col min="11522" max="11522" width="31.88671875" customWidth="1"/>
    <col min="11523" max="11531" width="25.5546875" customWidth="1"/>
    <col min="11777" max="11777" width="6.33203125" customWidth="1"/>
    <col min="11778" max="11778" width="31.88671875" customWidth="1"/>
    <col min="11779" max="11787" width="25.5546875" customWidth="1"/>
    <col min="12033" max="12033" width="6.33203125" customWidth="1"/>
    <col min="12034" max="12034" width="31.88671875" customWidth="1"/>
    <col min="12035" max="12043" width="25.5546875" customWidth="1"/>
    <col min="12289" max="12289" width="6.33203125" customWidth="1"/>
    <col min="12290" max="12290" width="31.88671875" customWidth="1"/>
    <col min="12291" max="12299" width="25.5546875" customWidth="1"/>
    <col min="12545" max="12545" width="6.33203125" customWidth="1"/>
    <col min="12546" max="12546" width="31.88671875" customWidth="1"/>
    <col min="12547" max="12555" width="25.5546875" customWidth="1"/>
    <col min="12801" max="12801" width="6.33203125" customWidth="1"/>
    <col min="12802" max="12802" width="31.88671875" customWidth="1"/>
    <col min="12803" max="12811" width="25.5546875" customWidth="1"/>
    <col min="13057" max="13057" width="6.33203125" customWidth="1"/>
    <col min="13058" max="13058" width="31.88671875" customWidth="1"/>
    <col min="13059" max="13067" width="25.5546875" customWidth="1"/>
    <col min="13313" max="13313" width="6.33203125" customWidth="1"/>
    <col min="13314" max="13314" width="31.88671875" customWidth="1"/>
    <col min="13315" max="13323" width="25.5546875" customWidth="1"/>
    <col min="13569" max="13569" width="6.33203125" customWidth="1"/>
    <col min="13570" max="13570" width="31.88671875" customWidth="1"/>
    <col min="13571" max="13579" width="25.5546875" customWidth="1"/>
    <col min="13825" max="13825" width="6.33203125" customWidth="1"/>
    <col min="13826" max="13826" width="31.88671875" customWidth="1"/>
    <col min="13827" max="13835" width="25.5546875" customWidth="1"/>
    <col min="14081" max="14081" width="6.33203125" customWidth="1"/>
    <col min="14082" max="14082" width="31.88671875" customWidth="1"/>
    <col min="14083" max="14091" width="25.5546875" customWidth="1"/>
    <col min="14337" max="14337" width="6.33203125" customWidth="1"/>
    <col min="14338" max="14338" width="31.88671875" customWidth="1"/>
    <col min="14339" max="14347" width="25.5546875" customWidth="1"/>
    <col min="14593" max="14593" width="6.33203125" customWidth="1"/>
    <col min="14594" max="14594" width="31.88671875" customWidth="1"/>
    <col min="14595" max="14603" width="25.5546875" customWidth="1"/>
    <col min="14849" max="14849" width="6.33203125" customWidth="1"/>
    <col min="14850" max="14850" width="31.88671875" customWidth="1"/>
    <col min="14851" max="14859" width="25.5546875" customWidth="1"/>
    <col min="15105" max="15105" width="6.33203125" customWidth="1"/>
    <col min="15106" max="15106" width="31.88671875" customWidth="1"/>
    <col min="15107" max="15115" width="25.5546875" customWidth="1"/>
    <col min="15361" max="15361" width="6.33203125" customWidth="1"/>
    <col min="15362" max="15362" width="31.88671875" customWidth="1"/>
    <col min="15363" max="15371" width="25.5546875" customWidth="1"/>
    <col min="15617" max="15617" width="6.33203125" customWidth="1"/>
    <col min="15618" max="15618" width="31.88671875" customWidth="1"/>
    <col min="15619" max="15627" width="25.5546875" customWidth="1"/>
    <col min="15873" max="15873" width="6.33203125" customWidth="1"/>
    <col min="15874" max="15874" width="31.88671875" customWidth="1"/>
    <col min="15875" max="15883" width="25.5546875" customWidth="1"/>
    <col min="16129" max="16129" width="6.33203125" customWidth="1"/>
    <col min="16130" max="16130" width="31.88671875" customWidth="1"/>
    <col min="16131" max="16139" width="25.5546875" customWidth="1"/>
  </cols>
  <sheetData>
    <row r="1" spans="1:11" x14ac:dyDescent="0.2">
      <c r="A1" s="113" t="s">
        <v>50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60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ht="25.5" x14ac:dyDescent="0.2">
      <c r="A3" s="2" t="s">
        <v>51</v>
      </c>
      <c r="B3" s="3" t="s">
        <v>52</v>
      </c>
      <c r="C3" s="4">
        <v>24717386</v>
      </c>
      <c r="D3" s="4">
        <v>24717386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</row>
    <row r="4" spans="1:11" x14ac:dyDescent="0.2">
      <c r="A4" s="2" t="s">
        <v>53</v>
      </c>
      <c r="B4" s="3" t="s">
        <v>54</v>
      </c>
      <c r="C4" s="4">
        <v>1734885</v>
      </c>
      <c r="D4" s="4">
        <v>1734885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</row>
    <row r="5" spans="1:11" x14ac:dyDescent="0.2">
      <c r="A5" s="2" t="s">
        <v>55</v>
      </c>
      <c r="B5" s="3" t="s">
        <v>56</v>
      </c>
      <c r="C5" s="4">
        <v>744922</v>
      </c>
      <c r="D5" s="4">
        <v>744922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</row>
    <row r="6" spans="1:11" x14ac:dyDescent="0.2">
      <c r="A6" s="2" t="s">
        <v>57</v>
      </c>
      <c r="B6" s="3" t="s">
        <v>58</v>
      </c>
      <c r="C6" s="4">
        <v>126000</v>
      </c>
      <c r="D6" s="4">
        <v>126000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</row>
    <row r="7" spans="1:11" ht="25.5" x14ac:dyDescent="0.2">
      <c r="A7" s="2" t="s">
        <v>59</v>
      </c>
      <c r="B7" s="3" t="s">
        <v>60</v>
      </c>
      <c r="C7" s="4">
        <v>404626</v>
      </c>
      <c r="D7" s="4">
        <v>349626</v>
      </c>
      <c r="E7" s="4">
        <v>40000</v>
      </c>
      <c r="F7" s="4">
        <v>15000</v>
      </c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ht="25.5" x14ac:dyDescent="0.2">
      <c r="A8" s="2" t="s">
        <v>61</v>
      </c>
      <c r="B8" s="3" t="s">
        <v>62</v>
      </c>
      <c r="C8" s="4">
        <v>27727819</v>
      </c>
      <c r="D8" s="4">
        <v>27672819</v>
      </c>
      <c r="E8" s="4">
        <v>40000</v>
      </c>
      <c r="F8" s="4">
        <v>15000</v>
      </c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ht="38.25" x14ac:dyDescent="0.2">
      <c r="A9" s="2" t="s">
        <v>63</v>
      </c>
      <c r="B9" s="3" t="s">
        <v>64</v>
      </c>
      <c r="C9" s="4">
        <v>776222</v>
      </c>
      <c r="D9" s="4">
        <v>736222</v>
      </c>
      <c r="E9" s="4">
        <v>40000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</row>
    <row r="10" spans="1:11" x14ac:dyDescent="0.2">
      <c r="A10" s="2" t="s">
        <v>65</v>
      </c>
      <c r="B10" s="3" t="s">
        <v>66</v>
      </c>
      <c r="C10" s="4">
        <v>405377</v>
      </c>
      <c r="D10" s="4">
        <v>15437</v>
      </c>
      <c r="E10" s="4">
        <v>389940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</row>
    <row r="11" spans="1:11" x14ac:dyDescent="0.2">
      <c r="A11" s="2" t="s">
        <v>67</v>
      </c>
      <c r="B11" s="3" t="s">
        <v>68</v>
      </c>
      <c r="C11" s="4">
        <v>1181599</v>
      </c>
      <c r="D11" s="4">
        <v>751659</v>
      </c>
      <c r="E11" s="4">
        <v>429940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</row>
    <row r="12" spans="1:11" x14ac:dyDescent="0.2">
      <c r="A12" s="5" t="s">
        <v>69</v>
      </c>
      <c r="B12" s="6" t="s">
        <v>70</v>
      </c>
      <c r="C12" s="7">
        <v>28909418</v>
      </c>
      <c r="D12" s="7">
        <v>28424478</v>
      </c>
      <c r="E12" s="7">
        <v>469940</v>
      </c>
      <c r="F12" s="7">
        <v>15000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spans="1:11" ht="25.5" x14ac:dyDescent="0.2">
      <c r="A13" s="5" t="s">
        <v>71</v>
      </c>
      <c r="B13" s="6" t="s">
        <v>72</v>
      </c>
      <c r="C13" s="7">
        <v>7764921</v>
      </c>
      <c r="D13" s="7">
        <v>7623591</v>
      </c>
      <c r="E13" s="7">
        <v>137280</v>
      </c>
      <c r="F13" s="7">
        <v>4050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spans="1:11" x14ac:dyDescent="0.2">
      <c r="A14" s="2" t="s">
        <v>73</v>
      </c>
      <c r="B14" s="3" t="s">
        <v>74</v>
      </c>
      <c r="C14" s="4">
        <v>7046688</v>
      </c>
      <c r="D14" s="4">
        <v>6930318</v>
      </c>
      <c r="E14" s="4">
        <v>112320</v>
      </c>
      <c r="F14" s="4">
        <v>4050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2">
      <c r="A15" s="2" t="s">
        <v>75</v>
      </c>
      <c r="B15" s="3" t="s">
        <v>76</v>
      </c>
      <c r="C15" s="4">
        <v>372752</v>
      </c>
      <c r="D15" s="4">
        <v>356706</v>
      </c>
      <c r="E15" s="4">
        <v>16046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</row>
    <row r="16" spans="1:11" ht="25.5" x14ac:dyDescent="0.2">
      <c r="A16" s="2" t="s">
        <v>77</v>
      </c>
      <c r="B16" s="3" t="s">
        <v>78</v>
      </c>
      <c r="C16" s="4">
        <v>345481</v>
      </c>
      <c r="D16" s="4">
        <v>336567</v>
      </c>
      <c r="E16" s="4">
        <v>8914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</row>
    <row r="17" spans="1:11" x14ac:dyDescent="0.2">
      <c r="A17" s="2" t="s">
        <v>79</v>
      </c>
      <c r="B17" s="3" t="s">
        <v>80</v>
      </c>
      <c r="C17" s="4">
        <v>288323</v>
      </c>
      <c r="D17" s="4">
        <v>287619</v>
      </c>
      <c r="E17" s="4">
        <v>0</v>
      </c>
      <c r="F17" s="4">
        <v>704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</row>
    <row r="18" spans="1:11" x14ac:dyDescent="0.2">
      <c r="A18" s="2" t="s">
        <v>81</v>
      </c>
      <c r="B18" s="3" t="s">
        <v>82</v>
      </c>
      <c r="C18" s="4">
        <v>1497106</v>
      </c>
      <c r="D18" s="4">
        <v>1351031</v>
      </c>
      <c r="E18" s="4">
        <v>64075</v>
      </c>
      <c r="F18" s="4">
        <v>82000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</row>
    <row r="19" spans="1:11" x14ac:dyDescent="0.2">
      <c r="A19" s="2" t="s">
        <v>12</v>
      </c>
      <c r="B19" s="3" t="s">
        <v>83</v>
      </c>
      <c r="C19" s="4">
        <v>1785429</v>
      </c>
      <c r="D19" s="4">
        <v>1638650</v>
      </c>
      <c r="E19" s="4">
        <v>64075</v>
      </c>
      <c r="F19" s="4">
        <v>82704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ht="25.5" x14ac:dyDescent="0.2">
      <c r="A20" s="2" t="s">
        <v>84</v>
      </c>
      <c r="B20" s="3" t="s">
        <v>85</v>
      </c>
      <c r="C20" s="4">
        <v>2233459</v>
      </c>
      <c r="D20" s="4">
        <v>2233459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">
      <c r="A21" s="2" t="s">
        <v>86</v>
      </c>
      <c r="B21" s="3" t="s">
        <v>87</v>
      </c>
      <c r="C21" s="4">
        <v>318125</v>
      </c>
      <c r="D21" s="4">
        <v>318125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</row>
    <row r="22" spans="1:11" x14ac:dyDescent="0.2">
      <c r="A22" s="2" t="s">
        <v>88</v>
      </c>
      <c r="B22" s="3" t="s">
        <v>89</v>
      </c>
      <c r="C22" s="4">
        <v>2551584</v>
      </c>
      <c r="D22" s="4">
        <v>2551584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</row>
    <row r="23" spans="1:11" x14ac:dyDescent="0.2">
      <c r="A23" s="2" t="s">
        <v>14</v>
      </c>
      <c r="B23" s="3" t="s">
        <v>90</v>
      </c>
      <c r="C23" s="4">
        <v>1029145</v>
      </c>
      <c r="D23" s="4">
        <v>1029145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</row>
    <row r="24" spans="1:11" x14ac:dyDescent="0.2">
      <c r="A24" s="2" t="s">
        <v>91</v>
      </c>
      <c r="B24" s="3" t="s">
        <v>92</v>
      </c>
      <c r="C24" s="4">
        <v>154256</v>
      </c>
      <c r="D24" s="4">
        <v>154256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</row>
    <row r="25" spans="1:11" x14ac:dyDescent="0.2">
      <c r="A25" s="2" t="s">
        <v>93</v>
      </c>
      <c r="B25" s="3" t="s">
        <v>94</v>
      </c>
      <c r="C25" s="4">
        <v>8394</v>
      </c>
      <c r="D25" s="4">
        <v>8394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</row>
    <row r="26" spans="1:11" x14ac:dyDescent="0.2">
      <c r="A26" s="2" t="s">
        <v>95</v>
      </c>
      <c r="B26" s="3" t="s">
        <v>96</v>
      </c>
      <c r="C26" s="4">
        <v>1555266</v>
      </c>
      <c r="D26" s="4">
        <v>1555266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</row>
    <row r="27" spans="1:11" ht="25.5" x14ac:dyDescent="0.2">
      <c r="A27" s="2" t="s">
        <v>97</v>
      </c>
      <c r="B27" s="3" t="s">
        <v>98</v>
      </c>
      <c r="C27" s="4">
        <v>2747061</v>
      </c>
      <c r="D27" s="4">
        <v>2747061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</row>
    <row r="28" spans="1:11" x14ac:dyDescent="0.2">
      <c r="A28" s="2" t="s">
        <v>99</v>
      </c>
      <c r="B28" s="3" t="s">
        <v>100</v>
      </c>
      <c r="C28" s="4">
        <v>37899</v>
      </c>
      <c r="D28" s="4">
        <v>18782</v>
      </c>
      <c r="E28" s="4">
        <v>17127</v>
      </c>
      <c r="F28" s="4">
        <v>1990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</row>
    <row r="29" spans="1:11" ht="25.5" x14ac:dyDescent="0.2">
      <c r="A29" s="2" t="s">
        <v>101</v>
      </c>
      <c r="B29" s="3" t="s">
        <v>102</v>
      </c>
      <c r="C29" s="4">
        <v>37899</v>
      </c>
      <c r="D29" s="4">
        <v>18782</v>
      </c>
      <c r="E29" s="4">
        <v>17127</v>
      </c>
      <c r="F29" s="4">
        <v>1990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</row>
    <row r="30" spans="1:11" ht="25.5" x14ac:dyDescent="0.2">
      <c r="A30" s="2" t="s">
        <v>103</v>
      </c>
      <c r="B30" s="3" t="s">
        <v>104</v>
      </c>
      <c r="C30" s="4">
        <v>1447060</v>
      </c>
      <c r="D30" s="4">
        <v>1417621</v>
      </c>
      <c r="E30" s="4">
        <v>29249</v>
      </c>
      <c r="F30" s="4">
        <v>190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</row>
    <row r="31" spans="1:11" x14ac:dyDescent="0.2">
      <c r="A31" s="2" t="s">
        <v>105</v>
      </c>
      <c r="B31" s="3" t="s">
        <v>106</v>
      </c>
      <c r="C31" s="4">
        <v>50163</v>
      </c>
      <c r="D31" s="4">
        <v>3866</v>
      </c>
      <c r="E31" s="4">
        <v>46297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</row>
    <row r="32" spans="1:11" ht="25.5" x14ac:dyDescent="0.2">
      <c r="A32" s="2" t="s">
        <v>107</v>
      </c>
      <c r="B32" s="3" t="s">
        <v>108</v>
      </c>
      <c r="C32" s="4">
        <v>1497223</v>
      </c>
      <c r="D32" s="4">
        <v>1421487</v>
      </c>
      <c r="E32" s="4">
        <v>75546</v>
      </c>
      <c r="F32" s="4">
        <v>190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</row>
    <row r="33" spans="1:11" x14ac:dyDescent="0.2">
      <c r="A33" s="5" t="s">
        <v>109</v>
      </c>
      <c r="B33" s="6" t="s">
        <v>110</v>
      </c>
      <c r="C33" s="7">
        <v>8619196</v>
      </c>
      <c r="D33" s="7">
        <v>8377564</v>
      </c>
      <c r="E33" s="7">
        <v>156748</v>
      </c>
      <c r="F33" s="7">
        <v>84884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x14ac:dyDescent="0.2">
      <c r="A34" s="2" t="s">
        <v>111</v>
      </c>
      <c r="B34" s="3" t="s">
        <v>112</v>
      </c>
      <c r="C34" s="4">
        <v>184080</v>
      </c>
      <c r="D34" s="4">
        <v>0</v>
      </c>
      <c r="E34" s="4">
        <v>0</v>
      </c>
      <c r="F34" s="4">
        <v>0</v>
      </c>
      <c r="G34" s="4">
        <v>0</v>
      </c>
      <c r="H34" s="4">
        <v>184080</v>
      </c>
      <c r="I34" s="4">
        <v>0</v>
      </c>
      <c r="J34" s="4">
        <v>0</v>
      </c>
      <c r="K34" s="4">
        <v>0</v>
      </c>
    </row>
    <row r="35" spans="1:11" ht="25.5" x14ac:dyDescent="0.2">
      <c r="A35" s="2" t="s">
        <v>113</v>
      </c>
      <c r="B35" s="3" t="s">
        <v>114</v>
      </c>
      <c r="C35" s="4">
        <v>184080</v>
      </c>
      <c r="D35" s="4">
        <v>0</v>
      </c>
      <c r="E35" s="4">
        <v>0</v>
      </c>
      <c r="F35" s="4">
        <v>0</v>
      </c>
      <c r="G35" s="4">
        <v>0</v>
      </c>
      <c r="H35" s="4">
        <v>184080</v>
      </c>
      <c r="I35" s="4">
        <v>0</v>
      </c>
      <c r="J35" s="4">
        <v>0</v>
      </c>
      <c r="K35" s="4">
        <v>0</v>
      </c>
    </row>
    <row r="36" spans="1:11" ht="25.5" x14ac:dyDescent="0.2">
      <c r="A36" s="2" t="s">
        <v>115</v>
      </c>
      <c r="B36" s="3" t="s">
        <v>116</v>
      </c>
      <c r="C36" s="4">
        <v>470000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470000</v>
      </c>
    </row>
    <row r="37" spans="1:11" ht="25.5" x14ac:dyDescent="0.2">
      <c r="A37" s="2" t="s">
        <v>117</v>
      </c>
      <c r="B37" s="3" t="s">
        <v>118</v>
      </c>
      <c r="C37" s="4">
        <v>470000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470000</v>
      </c>
    </row>
    <row r="38" spans="1:11" ht="25.5" x14ac:dyDescent="0.2">
      <c r="A38" s="5" t="s">
        <v>119</v>
      </c>
      <c r="B38" s="6" t="s">
        <v>120</v>
      </c>
      <c r="C38" s="7">
        <v>654080</v>
      </c>
      <c r="D38" s="7">
        <v>0</v>
      </c>
      <c r="E38" s="7">
        <v>0</v>
      </c>
      <c r="F38" s="7">
        <v>0</v>
      </c>
      <c r="G38" s="7">
        <v>0</v>
      </c>
      <c r="H38" s="7">
        <v>184080</v>
      </c>
      <c r="I38" s="7">
        <v>0</v>
      </c>
      <c r="J38" s="7">
        <v>0</v>
      </c>
      <c r="K38" s="7">
        <v>470000</v>
      </c>
    </row>
    <row r="39" spans="1:11" ht="25.5" x14ac:dyDescent="0.2">
      <c r="A39" s="2" t="s">
        <v>121</v>
      </c>
      <c r="B39" s="3" t="s">
        <v>122</v>
      </c>
      <c r="C39" s="4">
        <v>193541</v>
      </c>
      <c r="D39" s="4">
        <v>193541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</row>
    <row r="40" spans="1:11" ht="25.5" x14ac:dyDescent="0.2">
      <c r="A40" s="2" t="s">
        <v>123</v>
      </c>
      <c r="B40" s="3" t="s">
        <v>124</v>
      </c>
      <c r="C40" s="4">
        <v>52256</v>
      </c>
      <c r="D40" s="4">
        <v>52256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</row>
    <row r="41" spans="1:11" x14ac:dyDescent="0.2">
      <c r="A41" s="5" t="s">
        <v>125</v>
      </c>
      <c r="B41" s="6" t="s">
        <v>126</v>
      </c>
      <c r="C41" s="7">
        <v>245797</v>
      </c>
      <c r="D41" s="7">
        <v>245797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ht="25.5" x14ac:dyDescent="0.2">
      <c r="A42" s="5" t="s">
        <v>127</v>
      </c>
      <c r="B42" s="6" t="s">
        <v>128</v>
      </c>
      <c r="C42" s="7">
        <v>46193412</v>
      </c>
      <c r="D42" s="7">
        <v>44671430</v>
      </c>
      <c r="E42" s="7">
        <v>763968</v>
      </c>
      <c r="F42" s="7">
        <v>103934</v>
      </c>
      <c r="G42" s="7">
        <v>0</v>
      </c>
      <c r="H42" s="7">
        <v>184080</v>
      </c>
      <c r="I42" s="7">
        <v>0</v>
      </c>
      <c r="J42" s="7">
        <v>0</v>
      </c>
      <c r="K42" s="7">
        <v>470000</v>
      </c>
    </row>
    <row r="43" spans="1:11" x14ac:dyDescent="0.2">
      <c r="A43" s="5" t="s">
        <v>129</v>
      </c>
      <c r="B43" s="6" t="s">
        <v>130</v>
      </c>
      <c r="C43" s="7">
        <v>46193412</v>
      </c>
      <c r="D43" s="7">
        <v>44671430</v>
      </c>
      <c r="E43" s="7">
        <v>763968</v>
      </c>
      <c r="F43" s="7">
        <v>103934</v>
      </c>
      <c r="G43" s="7">
        <v>0</v>
      </c>
      <c r="H43" s="7">
        <v>184080</v>
      </c>
      <c r="I43" s="7">
        <v>0</v>
      </c>
      <c r="J43" s="7">
        <v>0</v>
      </c>
      <c r="K43" s="7">
        <v>470000</v>
      </c>
    </row>
    <row r="44" spans="1:11" ht="25.5" x14ac:dyDescent="0.2">
      <c r="A44" s="2" t="s">
        <v>131</v>
      </c>
      <c r="B44" s="3" t="s">
        <v>132</v>
      </c>
      <c r="C44" s="4">
        <v>10</v>
      </c>
      <c r="D44" s="4">
        <v>10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</row>
    <row r="45" spans="1:11" ht="25.5" x14ac:dyDescent="0.2">
      <c r="A45" s="2" t="s">
        <v>133</v>
      </c>
      <c r="B45" s="3" t="s">
        <v>134</v>
      </c>
      <c r="C45" s="4">
        <v>1</v>
      </c>
      <c r="D45" s="4">
        <v>1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</row>
  </sheetData>
  <mergeCells count="1">
    <mergeCell ref="A1:K1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K21"/>
  <sheetViews>
    <sheetView workbookViewId="0">
      <selection activeCell="M44" sqref="M44"/>
    </sheetView>
  </sheetViews>
  <sheetFormatPr defaultRowHeight="15" x14ac:dyDescent="0.2"/>
  <cols>
    <col min="1" max="1" width="6.33203125" customWidth="1"/>
    <col min="2" max="2" width="31.88671875" customWidth="1"/>
    <col min="3" max="11" width="25.5546875" customWidth="1"/>
    <col min="257" max="257" width="6.33203125" customWidth="1"/>
    <col min="258" max="258" width="31.88671875" customWidth="1"/>
    <col min="259" max="267" width="25.5546875" customWidth="1"/>
    <col min="513" max="513" width="6.33203125" customWidth="1"/>
    <col min="514" max="514" width="31.88671875" customWidth="1"/>
    <col min="515" max="523" width="25.5546875" customWidth="1"/>
    <col min="769" max="769" width="6.33203125" customWidth="1"/>
    <col min="770" max="770" width="31.88671875" customWidth="1"/>
    <col min="771" max="779" width="25.5546875" customWidth="1"/>
    <col min="1025" max="1025" width="6.33203125" customWidth="1"/>
    <col min="1026" max="1026" width="31.88671875" customWidth="1"/>
    <col min="1027" max="1035" width="25.5546875" customWidth="1"/>
    <col min="1281" max="1281" width="6.33203125" customWidth="1"/>
    <col min="1282" max="1282" width="31.88671875" customWidth="1"/>
    <col min="1283" max="1291" width="25.5546875" customWidth="1"/>
    <col min="1537" max="1537" width="6.33203125" customWidth="1"/>
    <col min="1538" max="1538" width="31.88671875" customWidth="1"/>
    <col min="1539" max="1547" width="25.5546875" customWidth="1"/>
    <col min="1793" max="1793" width="6.33203125" customWidth="1"/>
    <col min="1794" max="1794" width="31.88671875" customWidth="1"/>
    <col min="1795" max="1803" width="25.5546875" customWidth="1"/>
    <col min="2049" max="2049" width="6.33203125" customWidth="1"/>
    <col min="2050" max="2050" width="31.88671875" customWidth="1"/>
    <col min="2051" max="2059" width="25.5546875" customWidth="1"/>
    <col min="2305" max="2305" width="6.33203125" customWidth="1"/>
    <col min="2306" max="2306" width="31.88671875" customWidth="1"/>
    <col min="2307" max="2315" width="25.5546875" customWidth="1"/>
    <col min="2561" max="2561" width="6.33203125" customWidth="1"/>
    <col min="2562" max="2562" width="31.88671875" customWidth="1"/>
    <col min="2563" max="2571" width="25.5546875" customWidth="1"/>
    <col min="2817" max="2817" width="6.33203125" customWidth="1"/>
    <col min="2818" max="2818" width="31.88671875" customWidth="1"/>
    <col min="2819" max="2827" width="25.5546875" customWidth="1"/>
    <col min="3073" max="3073" width="6.33203125" customWidth="1"/>
    <col min="3074" max="3074" width="31.88671875" customWidth="1"/>
    <col min="3075" max="3083" width="25.5546875" customWidth="1"/>
    <col min="3329" max="3329" width="6.33203125" customWidth="1"/>
    <col min="3330" max="3330" width="31.88671875" customWidth="1"/>
    <col min="3331" max="3339" width="25.5546875" customWidth="1"/>
    <col min="3585" max="3585" width="6.33203125" customWidth="1"/>
    <col min="3586" max="3586" width="31.88671875" customWidth="1"/>
    <col min="3587" max="3595" width="25.5546875" customWidth="1"/>
    <col min="3841" max="3841" width="6.33203125" customWidth="1"/>
    <col min="3842" max="3842" width="31.88671875" customWidth="1"/>
    <col min="3843" max="3851" width="25.5546875" customWidth="1"/>
    <col min="4097" max="4097" width="6.33203125" customWidth="1"/>
    <col min="4098" max="4098" width="31.88671875" customWidth="1"/>
    <col min="4099" max="4107" width="25.5546875" customWidth="1"/>
    <col min="4353" max="4353" width="6.33203125" customWidth="1"/>
    <col min="4354" max="4354" width="31.88671875" customWidth="1"/>
    <col min="4355" max="4363" width="25.5546875" customWidth="1"/>
    <col min="4609" max="4609" width="6.33203125" customWidth="1"/>
    <col min="4610" max="4610" width="31.88671875" customWidth="1"/>
    <col min="4611" max="4619" width="25.5546875" customWidth="1"/>
    <col min="4865" max="4865" width="6.33203125" customWidth="1"/>
    <col min="4866" max="4866" width="31.88671875" customWidth="1"/>
    <col min="4867" max="4875" width="25.5546875" customWidth="1"/>
    <col min="5121" max="5121" width="6.33203125" customWidth="1"/>
    <col min="5122" max="5122" width="31.88671875" customWidth="1"/>
    <col min="5123" max="5131" width="25.5546875" customWidth="1"/>
    <col min="5377" max="5377" width="6.33203125" customWidth="1"/>
    <col min="5378" max="5378" width="31.88671875" customWidth="1"/>
    <col min="5379" max="5387" width="25.5546875" customWidth="1"/>
    <col min="5633" max="5633" width="6.33203125" customWidth="1"/>
    <col min="5634" max="5634" width="31.88671875" customWidth="1"/>
    <col min="5635" max="5643" width="25.5546875" customWidth="1"/>
    <col min="5889" max="5889" width="6.33203125" customWidth="1"/>
    <col min="5890" max="5890" width="31.88671875" customWidth="1"/>
    <col min="5891" max="5899" width="25.5546875" customWidth="1"/>
    <col min="6145" max="6145" width="6.33203125" customWidth="1"/>
    <col min="6146" max="6146" width="31.88671875" customWidth="1"/>
    <col min="6147" max="6155" width="25.5546875" customWidth="1"/>
    <col min="6401" max="6401" width="6.33203125" customWidth="1"/>
    <col min="6402" max="6402" width="31.88671875" customWidth="1"/>
    <col min="6403" max="6411" width="25.5546875" customWidth="1"/>
    <col min="6657" max="6657" width="6.33203125" customWidth="1"/>
    <col min="6658" max="6658" width="31.88671875" customWidth="1"/>
    <col min="6659" max="6667" width="25.5546875" customWidth="1"/>
    <col min="6913" max="6913" width="6.33203125" customWidth="1"/>
    <col min="6914" max="6914" width="31.88671875" customWidth="1"/>
    <col min="6915" max="6923" width="25.5546875" customWidth="1"/>
    <col min="7169" max="7169" width="6.33203125" customWidth="1"/>
    <col min="7170" max="7170" width="31.88671875" customWidth="1"/>
    <col min="7171" max="7179" width="25.5546875" customWidth="1"/>
    <col min="7425" max="7425" width="6.33203125" customWidth="1"/>
    <col min="7426" max="7426" width="31.88671875" customWidth="1"/>
    <col min="7427" max="7435" width="25.5546875" customWidth="1"/>
    <col min="7681" max="7681" width="6.33203125" customWidth="1"/>
    <col min="7682" max="7682" width="31.88671875" customWidth="1"/>
    <col min="7683" max="7691" width="25.5546875" customWidth="1"/>
    <col min="7937" max="7937" width="6.33203125" customWidth="1"/>
    <col min="7938" max="7938" width="31.88671875" customWidth="1"/>
    <col min="7939" max="7947" width="25.5546875" customWidth="1"/>
    <col min="8193" max="8193" width="6.33203125" customWidth="1"/>
    <col min="8194" max="8194" width="31.88671875" customWidth="1"/>
    <col min="8195" max="8203" width="25.5546875" customWidth="1"/>
    <col min="8449" max="8449" width="6.33203125" customWidth="1"/>
    <col min="8450" max="8450" width="31.88671875" customWidth="1"/>
    <col min="8451" max="8459" width="25.5546875" customWidth="1"/>
    <col min="8705" max="8705" width="6.33203125" customWidth="1"/>
    <col min="8706" max="8706" width="31.88671875" customWidth="1"/>
    <col min="8707" max="8715" width="25.5546875" customWidth="1"/>
    <col min="8961" max="8961" width="6.33203125" customWidth="1"/>
    <col min="8962" max="8962" width="31.88671875" customWidth="1"/>
    <col min="8963" max="8971" width="25.5546875" customWidth="1"/>
    <col min="9217" max="9217" width="6.33203125" customWidth="1"/>
    <col min="9218" max="9218" width="31.88671875" customWidth="1"/>
    <col min="9219" max="9227" width="25.5546875" customWidth="1"/>
    <col min="9473" max="9473" width="6.33203125" customWidth="1"/>
    <col min="9474" max="9474" width="31.88671875" customWidth="1"/>
    <col min="9475" max="9483" width="25.5546875" customWidth="1"/>
    <col min="9729" max="9729" width="6.33203125" customWidth="1"/>
    <col min="9730" max="9730" width="31.88671875" customWidth="1"/>
    <col min="9731" max="9739" width="25.5546875" customWidth="1"/>
    <col min="9985" max="9985" width="6.33203125" customWidth="1"/>
    <col min="9986" max="9986" width="31.88671875" customWidth="1"/>
    <col min="9987" max="9995" width="25.5546875" customWidth="1"/>
    <col min="10241" max="10241" width="6.33203125" customWidth="1"/>
    <col min="10242" max="10242" width="31.88671875" customWidth="1"/>
    <col min="10243" max="10251" width="25.5546875" customWidth="1"/>
    <col min="10497" max="10497" width="6.33203125" customWidth="1"/>
    <col min="10498" max="10498" width="31.88671875" customWidth="1"/>
    <col min="10499" max="10507" width="25.5546875" customWidth="1"/>
    <col min="10753" max="10753" width="6.33203125" customWidth="1"/>
    <col min="10754" max="10754" width="31.88671875" customWidth="1"/>
    <col min="10755" max="10763" width="25.5546875" customWidth="1"/>
    <col min="11009" max="11009" width="6.33203125" customWidth="1"/>
    <col min="11010" max="11010" width="31.88671875" customWidth="1"/>
    <col min="11011" max="11019" width="25.5546875" customWidth="1"/>
    <col min="11265" max="11265" width="6.33203125" customWidth="1"/>
    <col min="11266" max="11266" width="31.88671875" customWidth="1"/>
    <col min="11267" max="11275" width="25.5546875" customWidth="1"/>
    <col min="11521" max="11521" width="6.33203125" customWidth="1"/>
    <col min="11522" max="11522" width="31.88671875" customWidth="1"/>
    <col min="11523" max="11531" width="25.5546875" customWidth="1"/>
    <col min="11777" max="11777" width="6.33203125" customWidth="1"/>
    <col min="11778" max="11778" width="31.88671875" customWidth="1"/>
    <col min="11779" max="11787" width="25.5546875" customWidth="1"/>
    <col min="12033" max="12033" width="6.33203125" customWidth="1"/>
    <col min="12034" max="12034" width="31.88671875" customWidth="1"/>
    <col min="12035" max="12043" width="25.5546875" customWidth="1"/>
    <col min="12289" max="12289" width="6.33203125" customWidth="1"/>
    <col min="12290" max="12290" width="31.88671875" customWidth="1"/>
    <col min="12291" max="12299" width="25.5546875" customWidth="1"/>
    <col min="12545" max="12545" width="6.33203125" customWidth="1"/>
    <col min="12546" max="12546" width="31.88671875" customWidth="1"/>
    <col min="12547" max="12555" width="25.5546875" customWidth="1"/>
    <col min="12801" max="12801" width="6.33203125" customWidth="1"/>
    <col min="12802" max="12802" width="31.88671875" customWidth="1"/>
    <col min="12803" max="12811" width="25.5546875" customWidth="1"/>
    <col min="13057" max="13057" width="6.33203125" customWidth="1"/>
    <col min="13058" max="13058" width="31.88671875" customWidth="1"/>
    <col min="13059" max="13067" width="25.5546875" customWidth="1"/>
    <col min="13313" max="13313" width="6.33203125" customWidth="1"/>
    <col min="13314" max="13314" width="31.88671875" customWidth="1"/>
    <col min="13315" max="13323" width="25.5546875" customWidth="1"/>
    <col min="13569" max="13569" width="6.33203125" customWidth="1"/>
    <col min="13570" max="13570" width="31.88671875" customWidth="1"/>
    <col min="13571" max="13579" width="25.5546875" customWidth="1"/>
    <col min="13825" max="13825" width="6.33203125" customWidth="1"/>
    <col min="13826" max="13826" width="31.88671875" customWidth="1"/>
    <col min="13827" max="13835" width="25.5546875" customWidth="1"/>
    <col min="14081" max="14081" width="6.33203125" customWidth="1"/>
    <col min="14082" max="14082" width="31.88671875" customWidth="1"/>
    <col min="14083" max="14091" width="25.5546875" customWidth="1"/>
    <col min="14337" max="14337" width="6.33203125" customWidth="1"/>
    <col min="14338" max="14338" width="31.88671875" customWidth="1"/>
    <col min="14339" max="14347" width="25.5546875" customWidth="1"/>
    <col min="14593" max="14593" width="6.33203125" customWidth="1"/>
    <col min="14594" max="14594" width="31.88671875" customWidth="1"/>
    <col min="14595" max="14603" width="25.5546875" customWidth="1"/>
    <col min="14849" max="14849" width="6.33203125" customWidth="1"/>
    <col min="14850" max="14850" width="31.88671875" customWidth="1"/>
    <col min="14851" max="14859" width="25.5546875" customWidth="1"/>
    <col min="15105" max="15105" width="6.33203125" customWidth="1"/>
    <col min="15106" max="15106" width="31.88671875" customWidth="1"/>
    <col min="15107" max="15115" width="25.5546875" customWidth="1"/>
    <col min="15361" max="15361" width="6.33203125" customWidth="1"/>
    <col min="15362" max="15362" width="31.88671875" customWidth="1"/>
    <col min="15363" max="15371" width="25.5546875" customWidth="1"/>
    <col min="15617" max="15617" width="6.33203125" customWidth="1"/>
    <col min="15618" max="15618" width="31.88671875" customWidth="1"/>
    <col min="15619" max="15627" width="25.5546875" customWidth="1"/>
    <col min="15873" max="15873" width="6.33203125" customWidth="1"/>
    <col min="15874" max="15874" width="31.88671875" customWidth="1"/>
    <col min="15875" max="15883" width="25.5546875" customWidth="1"/>
    <col min="16129" max="16129" width="6.33203125" customWidth="1"/>
    <col min="16130" max="16130" width="31.88671875" customWidth="1"/>
    <col min="16131" max="16139" width="25.5546875" customWidth="1"/>
  </cols>
  <sheetData>
    <row r="1" spans="1:11" x14ac:dyDescent="0.2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60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ht="25.5" x14ac:dyDescent="0.2">
      <c r="A3" s="2" t="s">
        <v>12</v>
      </c>
      <c r="B3" s="3" t="s">
        <v>13</v>
      </c>
      <c r="C3" s="4">
        <v>953280</v>
      </c>
      <c r="D3" s="4">
        <v>0</v>
      </c>
      <c r="E3" s="4">
        <v>953280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</row>
    <row r="4" spans="1:11" ht="25.5" x14ac:dyDescent="0.2">
      <c r="A4" s="2" t="s">
        <v>14</v>
      </c>
      <c r="B4" s="3" t="s">
        <v>15</v>
      </c>
      <c r="C4" s="4">
        <v>953280</v>
      </c>
      <c r="D4" s="4">
        <v>0</v>
      </c>
      <c r="E4" s="4">
        <v>953280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</row>
    <row r="5" spans="1:11" ht="38.25" x14ac:dyDescent="0.2">
      <c r="A5" s="5" t="s">
        <v>16</v>
      </c>
      <c r="B5" s="6" t="s">
        <v>17</v>
      </c>
      <c r="C5" s="7">
        <v>953280</v>
      </c>
      <c r="D5" s="7">
        <v>0</v>
      </c>
      <c r="E5" s="7">
        <v>953280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</row>
    <row r="6" spans="1:11" x14ac:dyDescent="0.2">
      <c r="A6" s="2" t="s">
        <v>18</v>
      </c>
      <c r="B6" s="3" t="s">
        <v>19</v>
      </c>
      <c r="C6" s="4">
        <v>40000</v>
      </c>
      <c r="D6" s="4">
        <v>0</v>
      </c>
      <c r="E6" s="4">
        <v>0</v>
      </c>
      <c r="F6" s="4">
        <v>40000</v>
      </c>
      <c r="G6" s="4">
        <v>0</v>
      </c>
      <c r="H6" s="4">
        <v>0</v>
      </c>
      <c r="I6" s="4">
        <v>0</v>
      </c>
      <c r="J6" s="4">
        <v>0</v>
      </c>
      <c r="K6" s="4">
        <v>0</v>
      </c>
    </row>
    <row r="7" spans="1:11" ht="25.5" x14ac:dyDescent="0.2">
      <c r="A7" s="2" t="s">
        <v>20</v>
      </c>
      <c r="B7" s="3" t="s">
        <v>21</v>
      </c>
      <c r="C7" s="4">
        <v>5306</v>
      </c>
      <c r="D7" s="4">
        <v>5306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ht="25.5" x14ac:dyDescent="0.2">
      <c r="A8" s="2" t="s">
        <v>22</v>
      </c>
      <c r="B8" s="3" t="s">
        <v>23</v>
      </c>
      <c r="C8" s="4">
        <v>5306</v>
      </c>
      <c r="D8" s="4">
        <v>5306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2">
      <c r="A9" s="2" t="s">
        <v>24</v>
      </c>
      <c r="B9" s="3" t="s">
        <v>25</v>
      </c>
      <c r="C9" s="4">
        <v>14</v>
      </c>
      <c r="D9" s="4">
        <v>14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</row>
    <row r="10" spans="1:11" ht="38.25" x14ac:dyDescent="0.2">
      <c r="A10" s="5" t="s">
        <v>26</v>
      </c>
      <c r="B10" s="6" t="s">
        <v>27</v>
      </c>
      <c r="C10" s="7">
        <v>45320</v>
      </c>
      <c r="D10" s="7">
        <v>5320</v>
      </c>
      <c r="E10" s="7">
        <v>0</v>
      </c>
      <c r="F10" s="7">
        <v>40000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1" ht="25.5" x14ac:dyDescent="0.2">
      <c r="A11" s="2" t="s">
        <v>28</v>
      </c>
      <c r="B11" s="3" t="s">
        <v>29</v>
      </c>
      <c r="C11" s="4">
        <v>43000</v>
      </c>
      <c r="D11" s="4">
        <v>43000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</row>
    <row r="12" spans="1:11" x14ac:dyDescent="0.2">
      <c r="A12" s="2" t="s">
        <v>30</v>
      </c>
      <c r="B12" s="3" t="s">
        <v>31</v>
      </c>
      <c r="C12" s="4">
        <v>21500</v>
      </c>
      <c r="D12" s="4">
        <v>21500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</row>
    <row r="13" spans="1:11" x14ac:dyDescent="0.2">
      <c r="A13" s="2" t="s">
        <v>32</v>
      </c>
      <c r="B13" s="3" t="s">
        <v>33</v>
      </c>
      <c r="C13" s="4">
        <v>21500</v>
      </c>
      <c r="D13" s="4">
        <v>21500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ht="25.5" x14ac:dyDescent="0.2">
      <c r="A14" s="5" t="s">
        <v>34</v>
      </c>
      <c r="B14" s="6" t="s">
        <v>35</v>
      </c>
      <c r="C14" s="7">
        <v>43000</v>
      </c>
      <c r="D14" s="7">
        <v>43000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25.5" x14ac:dyDescent="0.2">
      <c r="A15" s="5" t="s">
        <v>36</v>
      </c>
      <c r="B15" s="6" t="s">
        <v>37</v>
      </c>
      <c r="C15" s="7">
        <v>1041600</v>
      </c>
      <c r="D15" s="7">
        <v>48320</v>
      </c>
      <c r="E15" s="7">
        <v>953280</v>
      </c>
      <c r="F15" s="7">
        <v>40000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spans="1:11" ht="25.5" x14ac:dyDescent="0.2">
      <c r="A16" s="2" t="s">
        <v>38</v>
      </c>
      <c r="B16" s="3" t="s">
        <v>39</v>
      </c>
      <c r="C16" s="4">
        <v>2559355</v>
      </c>
      <c r="D16" s="4">
        <v>0</v>
      </c>
      <c r="E16" s="4">
        <v>0</v>
      </c>
      <c r="F16" s="4">
        <v>0</v>
      </c>
      <c r="G16" s="4">
        <v>2559355</v>
      </c>
      <c r="H16" s="4">
        <v>0</v>
      </c>
      <c r="I16" s="4">
        <v>0</v>
      </c>
      <c r="J16" s="4">
        <v>0</v>
      </c>
      <c r="K16" s="4">
        <v>0</v>
      </c>
    </row>
    <row r="17" spans="1:11" x14ac:dyDescent="0.2">
      <c r="A17" s="2" t="s">
        <v>40</v>
      </c>
      <c r="B17" s="3" t="s">
        <v>41</v>
      </c>
      <c r="C17" s="4">
        <v>2559355</v>
      </c>
      <c r="D17" s="4">
        <v>0</v>
      </c>
      <c r="E17" s="4">
        <v>0</v>
      </c>
      <c r="F17" s="4">
        <v>0</v>
      </c>
      <c r="G17" s="4">
        <v>2559355</v>
      </c>
      <c r="H17" s="4">
        <v>0</v>
      </c>
      <c r="I17" s="4">
        <v>0</v>
      </c>
      <c r="J17" s="4">
        <v>0</v>
      </c>
      <c r="K17" s="4">
        <v>0</v>
      </c>
    </row>
    <row r="18" spans="1:11" x14ac:dyDescent="0.2">
      <c r="A18" s="2" t="s">
        <v>42</v>
      </c>
      <c r="B18" s="3" t="s">
        <v>43</v>
      </c>
      <c r="C18" s="4">
        <v>45161927</v>
      </c>
      <c r="D18" s="4">
        <v>0</v>
      </c>
      <c r="E18" s="4">
        <v>0</v>
      </c>
      <c r="F18" s="4">
        <v>0</v>
      </c>
      <c r="G18" s="4">
        <v>45161927</v>
      </c>
      <c r="H18" s="4">
        <v>0</v>
      </c>
      <c r="I18" s="4">
        <v>0</v>
      </c>
      <c r="J18" s="4">
        <v>0</v>
      </c>
      <c r="K18" s="4">
        <v>0</v>
      </c>
    </row>
    <row r="19" spans="1:11" ht="25.5" x14ac:dyDescent="0.2">
      <c r="A19" s="2" t="s">
        <v>44</v>
      </c>
      <c r="B19" s="3" t="s">
        <v>45</v>
      </c>
      <c r="C19" s="4">
        <v>47721282</v>
      </c>
      <c r="D19" s="4">
        <v>0</v>
      </c>
      <c r="E19" s="4">
        <v>0</v>
      </c>
      <c r="F19" s="4">
        <v>0</v>
      </c>
      <c r="G19" s="4">
        <v>47721282</v>
      </c>
      <c r="H19" s="4">
        <v>0</v>
      </c>
      <c r="I19" s="4">
        <v>0</v>
      </c>
      <c r="J19" s="4">
        <v>0</v>
      </c>
      <c r="K19" s="4">
        <v>0</v>
      </c>
    </row>
    <row r="20" spans="1:11" ht="25.5" x14ac:dyDescent="0.2">
      <c r="A20" s="5" t="s">
        <v>46</v>
      </c>
      <c r="B20" s="6" t="s">
        <v>47</v>
      </c>
      <c r="C20" s="7">
        <v>47721282</v>
      </c>
      <c r="D20" s="7">
        <v>0</v>
      </c>
      <c r="E20" s="7">
        <v>0</v>
      </c>
      <c r="F20" s="7">
        <v>0</v>
      </c>
      <c r="G20" s="7">
        <v>47721282</v>
      </c>
      <c r="H20" s="7">
        <v>0</v>
      </c>
      <c r="I20" s="7">
        <v>0</v>
      </c>
      <c r="J20" s="7">
        <v>0</v>
      </c>
      <c r="K20" s="7">
        <v>0</v>
      </c>
    </row>
    <row r="21" spans="1:11" x14ac:dyDescent="0.2">
      <c r="A21" s="5" t="s">
        <v>48</v>
      </c>
      <c r="B21" s="6" t="s">
        <v>49</v>
      </c>
      <c r="C21" s="7">
        <v>48762882</v>
      </c>
      <c r="D21" s="7">
        <v>48320</v>
      </c>
      <c r="E21" s="7">
        <v>953280</v>
      </c>
      <c r="F21" s="7">
        <v>40000</v>
      </c>
      <c r="G21" s="7">
        <v>47721282</v>
      </c>
      <c r="H21" s="7">
        <v>0</v>
      </c>
      <c r="I21" s="7">
        <v>0</v>
      </c>
      <c r="J21" s="7">
        <v>0</v>
      </c>
      <c r="K21" s="7">
        <v>0</v>
      </c>
    </row>
  </sheetData>
  <mergeCells count="1">
    <mergeCell ref="A1:K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H72"/>
  <sheetViews>
    <sheetView view="pageBreakPreview" topLeftCell="A61" zoomScale="60" zoomScaleNormal="100" workbookViewId="0">
      <selection activeCell="M44" sqref="M44"/>
    </sheetView>
  </sheetViews>
  <sheetFormatPr defaultRowHeight="15" x14ac:dyDescent="0.2"/>
  <cols>
    <col min="2" max="2" width="28.109375" customWidth="1"/>
    <col min="6" max="6" width="11.5546875" customWidth="1"/>
    <col min="8" max="8" width="13.33203125" style="52" bestFit="1" customWidth="1"/>
  </cols>
  <sheetData>
    <row r="1" spans="1:8" x14ac:dyDescent="0.2">
      <c r="A1" s="9" t="s">
        <v>144</v>
      </c>
    </row>
    <row r="2" spans="1:8" ht="15.75" x14ac:dyDescent="0.25">
      <c r="A2" s="106" t="s">
        <v>140</v>
      </c>
      <c r="B2" s="106"/>
      <c r="C2" s="106"/>
      <c r="D2" s="106"/>
      <c r="E2" s="106"/>
      <c r="F2" s="106"/>
      <c r="G2" s="106"/>
      <c r="H2" s="106"/>
    </row>
    <row r="3" spans="1:8" ht="15.75" x14ac:dyDescent="0.25">
      <c r="A3" s="106" t="s">
        <v>10</v>
      </c>
      <c r="B3" s="106"/>
      <c r="C3" s="106"/>
      <c r="D3" s="106"/>
      <c r="E3" s="106"/>
      <c r="F3" s="106"/>
      <c r="G3" s="106"/>
      <c r="H3" s="106"/>
    </row>
    <row r="5" spans="1:8" ht="60" x14ac:dyDescent="0.2">
      <c r="A5" s="8" t="s">
        <v>1</v>
      </c>
      <c r="B5" s="8" t="s">
        <v>2</v>
      </c>
      <c r="C5" s="8" t="s">
        <v>135</v>
      </c>
      <c r="D5" s="8" t="s">
        <v>136</v>
      </c>
      <c r="E5" s="8" t="s">
        <v>137</v>
      </c>
      <c r="F5" s="8" t="s">
        <v>388</v>
      </c>
      <c r="G5" s="8" t="s">
        <v>389</v>
      </c>
      <c r="H5" s="53" t="s">
        <v>138</v>
      </c>
    </row>
    <row r="6" spans="1:8" ht="38.25" x14ac:dyDescent="0.2">
      <c r="A6" s="10" t="s">
        <v>12</v>
      </c>
      <c r="B6" s="11" t="s">
        <v>13</v>
      </c>
      <c r="C6" s="12">
        <v>0</v>
      </c>
      <c r="D6" s="12">
        <v>0</v>
      </c>
      <c r="E6" s="12">
        <v>0</v>
      </c>
      <c r="F6" s="12">
        <f>SUM(D6:E6)</f>
        <v>0</v>
      </c>
      <c r="G6" s="12">
        <v>0</v>
      </c>
      <c r="H6" s="54"/>
    </row>
    <row r="7" spans="1:8" ht="25.5" x14ac:dyDescent="0.2">
      <c r="A7" s="10" t="s">
        <v>14</v>
      </c>
      <c r="B7" s="11" t="s">
        <v>15</v>
      </c>
      <c r="C7" s="12">
        <v>0</v>
      </c>
      <c r="D7" s="12">
        <v>0</v>
      </c>
      <c r="E7" s="12">
        <v>0</v>
      </c>
      <c r="F7" s="12">
        <f t="shared" ref="F7:F24" si="0">SUM(D7:E7)</f>
        <v>0</v>
      </c>
      <c r="G7" s="12">
        <v>0</v>
      </c>
      <c r="H7" s="54"/>
    </row>
    <row r="8" spans="1:8" ht="38.25" x14ac:dyDescent="0.2">
      <c r="A8" s="13" t="s">
        <v>16</v>
      </c>
      <c r="B8" s="14" t="s">
        <v>17</v>
      </c>
      <c r="C8" s="15">
        <f>SUM(C6)</f>
        <v>0</v>
      </c>
      <c r="D8" s="15">
        <f t="shared" ref="D8:G8" si="1">SUM(D6)</f>
        <v>0</v>
      </c>
      <c r="E8" s="15">
        <f t="shared" si="1"/>
        <v>0</v>
      </c>
      <c r="F8" s="16">
        <f t="shared" si="0"/>
        <v>0</v>
      </c>
      <c r="G8" s="15">
        <f t="shared" si="1"/>
        <v>0</v>
      </c>
      <c r="H8" s="54"/>
    </row>
    <row r="9" spans="1:8" ht="25.5" x14ac:dyDescent="0.2">
      <c r="A9" s="10" t="s">
        <v>18</v>
      </c>
      <c r="B9" s="11" t="s">
        <v>19</v>
      </c>
      <c r="C9" s="12">
        <v>0</v>
      </c>
      <c r="D9" s="12">
        <v>0</v>
      </c>
      <c r="E9" s="12">
        <v>0</v>
      </c>
      <c r="F9" s="12">
        <f t="shared" si="0"/>
        <v>0</v>
      </c>
      <c r="G9" s="12">
        <v>0</v>
      </c>
      <c r="H9" s="54"/>
    </row>
    <row r="10" spans="1:8" ht="38.25" x14ac:dyDescent="0.2">
      <c r="A10" s="10" t="s">
        <v>20</v>
      </c>
      <c r="B10" s="11" t="s">
        <v>21</v>
      </c>
      <c r="C10" s="12"/>
      <c r="D10" s="12"/>
      <c r="E10" s="12"/>
      <c r="F10" s="12">
        <f t="shared" si="0"/>
        <v>0</v>
      </c>
      <c r="G10" s="12"/>
      <c r="H10" s="54"/>
    </row>
    <row r="11" spans="1:8" ht="25.5" x14ac:dyDescent="0.2">
      <c r="A11" s="10" t="s">
        <v>22</v>
      </c>
      <c r="B11" s="11" t="s">
        <v>23</v>
      </c>
      <c r="C11" s="12">
        <f>SUM(C10)</f>
        <v>0</v>
      </c>
      <c r="D11" s="12">
        <f t="shared" ref="D11:G11" si="2">SUM(D10)</f>
        <v>0</v>
      </c>
      <c r="E11" s="12">
        <f t="shared" si="2"/>
        <v>0</v>
      </c>
      <c r="F11" s="12">
        <f t="shared" si="0"/>
        <v>0</v>
      </c>
      <c r="G11" s="12">
        <f t="shared" si="2"/>
        <v>0</v>
      </c>
      <c r="H11" s="54"/>
    </row>
    <row r="12" spans="1:8" ht="25.5" x14ac:dyDescent="0.2">
      <c r="A12" s="10" t="s">
        <v>24</v>
      </c>
      <c r="B12" s="11" t="s">
        <v>25</v>
      </c>
      <c r="C12" s="12"/>
      <c r="D12" s="12"/>
      <c r="E12" s="12"/>
      <c r="F12" s="12">
        <f t="shared" si="0"/>
        <v>0</v>
      </c>
      <c r="G12" s="12"/>
      <c r="H12" s="54"/>
    </row>
    <row r="13" spans="1:8" ht="38.25" x14ac:dyDescent="0.2">
      <c r="A13" s="13" t="s">
        <v>26</v>
      </c>
      <c r="B13" s="14" t="s">
        <v>27</v>
      </c>
      <c r="C13" s="15">
        <f>C9+C11+C12</f>
        <v>0</v>
      </c>
      <c r="D13" s="15">
        <f t="shared" ref="D13:G13" si="3">D9+D11+D12</f>
        <v>0</v>
      </c>
      <c r="E13" s="15">
        <f t="shared" si="3"/>
        <v>0</v>
      </c>
      <c r="F13" s="16">
        <f t="shared" si="0"/>
        <v>0</v>
      </c>
      <c r="G13" s="15">
        <f t="shared" si="3"/>
        <v>0</v>
      </c>
      <c r="H13" s="54"/>
    </row>
    <row r="14" spans="1:8" ht="25.5" x14ac:dyDescent="0.2">
      <c r="A14" s="10" t="s">
        <v>28</v>
      </c>
      <c r="B14" s="11" t="s">
        <v>29</v>
      </c>
      <c r="C14" s="12">
        <f>SUM(C15:C16)</f>
        <v>0</v>
      </c>
      <c r="D14" s="12">
        <f t="shared" ref="D14:G14" si="4">SUM(D15:D16)</f>
        <v>0</v>
      </c>
      <c r="E14" s="12">
        <f t="shared" si="4"/>
        <v>0</v>
      </c>
      <c r="F14" s="12">
        <f t="shared" si="0"/>
        <v>0</v>
      </c>
      <c r="G14" s="12">
        <f t="shared" si="4"/>
        <v>0</v>
      </c>
      <c r="H14" s="54"/>
    </row>
    <row r="15" spans="1:8" x14ac:dyDescent="0.2">
      <c r="A15" s="10" t="s">
        <v>30</v>
      </c>
      <c r="B15" s="11" t="s">
        <v>31</v>
      </c>
      <c r="C15" s="12"/>
      <c r="D15" s="12"/>
      <c r="E15" s="12"/>
      <c r="F15" s="12">
        <f t="shared" si="0"/>
        <v>0</v>
      </c>
      <c r="G15" s="12"/>
      <c r="H15" s="54"/>
    </row>
    <row r="16" spans="1:8" x14ac:dyDescent="0.2">
      <c r="A16" s="10" t="s">
        <v>32</v>
      </c>
      <c r="B16" s="11" t="s">
        <v>33</v>
      </c>
      <c r="C16" s="12"/>
      <c r="D16" s="12"/>
      <c r="E16" s="12"/>
      <c r="F16" s="12">
        <f t="shared" si="0"/>
        <v>0</v>
      </c>
      <c r="G16" s="12"/>
      <c r="H16" s="54"/>
    </row>
    <row r="17" spans="1:8" ht="25.5" x14ac:dyDescent="0.2">
      <c r="A17" s="13" t="s">
        <v>34</v>
      </c>
      <c r="B17" s="14" t="s">
        <v>35</v>
      </c>
      <c r="C17" s="15">
        <f>C14</f>
        <v>0</v>
      </c>
      <c r="D17" s="15">
        <f t="shared" ref="D17:G17" si="5">D14</f>
        <v>0</v>
      </c>
      <c r="E17" s="15">
        <f t="shared" si="5"/>
        <v>0</v>
      </c>
      <c r="F17" s="16">
        <f t="shared" si="0"/>
        <v>0</v>
      </c>
      <c r="G17" s="15">
        <f t="shared" si="5"/>
        <v>0</v>
      </c>
      <c r="H17" s="54"/>
    </row>
    <row r="18" spans="1:8" ht="38.25" x14ac:dyDescent="0.2">
      <c r="A18" s="13" t="s">
        <v>36</v>
      </c>
      <c r="B18" s="14" t="s">
        <v>37</v>
      </c>
      <c r="C18" s="15">
        <f>C8+C13+C17</f>
        <v>0</v>
      </c>
      <c r="D18" s="15">
        <f t="shared" ref="D18:G18" si="6">D8+D13+D17</f>
        <v>0</v>
      </c>
      <c r="E18" s="15">
        <f t="shared" si="6"/>
        <v>0</v>
      </c>
      <c r="F18" s="16">
        <f t="shared" si="0"/>
        <v>0</v>
      </c>
      <c r="G18" s="15">
        <f t="shared" si="6"/>
        <v>0</v>
      </c>
      <c r="H18" s="54"/>
    </row>
    <row r="19" spans="1:8" ht="25.5" x14ac:dyDescent="0.2">
      <c r="A19" s="10" t="s">
        <v>38</v>
      </c>
      <c r="B19" s="11" t="s">
        <v>39</v>
      </c>
      <c r="C19" s="12">
        <v>0</v>
      </c>
      <c r="D19" s="12"/>
      <c r="E19" s="12"/>
      <c r="F19" s="12"/>
      <c r="G19" s="12"/>
      <c r="H19" s="54"/>
    </row>
    <row r="20" spans="1:8" ht="25.5" x14ac:dyDescent="0.2">
      <c r="A20" s="10" t="s">
        <v>40</v>
      </c>
      <c r="B20" s="11" t="s">
        <v>41</v>
      </c>
      <c r="C20" s="12">
        <f>SUM(C19)</f>
        <v>0</v>
      </c>
      <c r="D20" s="12">
        <f t="shared" ref="D20:G20" si="7">SUM(D19)</f>
        <v>0</v>
      </c>
      <c r="E20" s="12">
        <f t="shared" si="7"/>
        <v>0</v>
      </c>
      <c r="F20" s="12">
        <f t="shared" si="0"/>
        <v>0</v>
      </c>
      <c r="G20" s="12">
        <f t="shared" si="7"/>
        <v>0</v>
      </c>
      <c r="H20" s="54"/>
    </row>
    <row r="21" spans="1:8" ht="25.5" x14ac:dyDescent="0.2">
      <c r="A21" s="10" t="s">
        <v>42</v>
      </c>
      <c r="B21" s="11" t="s">
        <v>43</v>
      </c>
      <c r="C21" s="12">
        <v>0</v>
      </c>
      <c r="D21" s="12"/>
      <c r="E21" s="12"/>
      <c r="F21" s="12"/>
      <c r="G21" s="12"/>
      <c r="H21" s="54"/>
    </row>
    <row r="22" spans="1:8" ht="25.5" x14ac:dyDescent="0.2">
      <c r="A22" s="10" t="s">
        <v>44</v>
      </c>
      <c r="B22" s="11" t="s">
        <v>45</v>
      </c>
      <c r="C22" s="12">
        <f>C20+C21</f>
        <v>0</v>
      </c>
      <c r="D22" s="12">
        <f t="shared" ref="D22:G22" si="8">D20+D21</f>
        <v>0</v>
      </c>
      <c r="E22" s="12">
        <f t="shared" si="8"/>
        <v>0</v>
      </c>
      <c r="F22" s="12">
        <f t="shared" si="0"/>
        <v>0</v>
      </c>
      <c r="G22" s="12">
        <f t="shared" si="8"/>
        <v>0</v>
      </c>
      <c r="H22" s="54"/>
    </row>
    <row r="23" spans="1:8" ht="25.5" x14ac:dyDescent="0.2">
      <c r="A23" s="13" t="s">
        <v>46</v>
      </c>
      <c r="B23" s="14" t="s">
        <v>47</v>
      </c>
      <c r="C23" s="15">
        <f>C22</f>
        <v>0</v>
      </c>
      <c r="D23" s="15">
        <f t="shared" ref="D23:G23" si="9">D22</f>
        <v>0</v>
      </c>
      <c r="E23" s="15">
        <f t="shared" si="9"/>
        <v>0</v>
      </c>
      <c r="F23" s="16">
        <f t="shared" si="0"/>
        <v>0</v>
      </c>
      <c r="G23" s="15">
        <f t="shared" si="9"/>
        <v>0</v>
      </c>
      <c r="H23" s="54"/>
    </row>
    <row r="24" spans="1:8" x14ac:dyDescent="0.2">
      <c r="A24" s="13" t="s">
        <v>48</v>
      </c>
      <c r="B24" s="14" t="s">
        <v>49</v>
      </c>
      <c r="C24" s="15">
        <f>C18+C23</f>
        <v>0</v>
      </c>
      <c r="D24" s="15">
        <f t="shared" ref="D24:G24" si="10">D18+D23</f>
        <v>0</v>
      </c>
      <c r="E24" s="15">
        <f t="shared" si="10"/>
        <v>0</v>
      </c>
      <c r="F24" s="16">
        <f t="shared" si="0"/>
        <v>0</v>
      </c>
      <c r="G24" s="15">
        <f t="shared" si="10"/>
        <v>0</v>
      </c>
      <c r="H24" s="54"/>
    </row>
    <row r="27" spans="1:8" ht="60" x14ac:dyDescent="0.2">
      <c r="A27" s="8" t="s">
        <v>1</v>
      </c>
      <c r="B27" s="8" t="s">
        <v>2</v>
      </c>
      <c r="C27" s="8" t="s">
        <v>135</v>
      </c>
      <c r="D27" s="8" t="s">
        <v>136</v>
      </c>
      <c r="E27" s="8" t="s">
        <v>137</v>
      </c>
      <c r="F27" s="8" t="s">
        <v>388</v>
      </c>
      <c r="G27" s="8" t="s">
        <v>389</v>
      </c>
      <c r="H27" s="53" t="s">
        <v>138</v>
      </c>
    </row>
    <row r="28" spans="1:8" ht="25.5" x14ac:dyDescent="0.2">
      <c r="A28" s="10" t="s">
        <v>51</v>
      </c>
      <c r="B28" s="11" t="s">
        <v>52</v>
      </c>
      <c r="C28" s="12"/>
      <c r="D28" s="12"/>
      <c r="E28" s="12"/>
      <c r="F28" s="12">
        <f>D28+E28</f>
        <v>0</v>
      </c>
      <c r="G28" s="12"/>
      <c r="H28" s="54"/>
    </row>
    <row r="29" spans="1:8" x14ac:dyDescent="0.2">
      <c r="A29" s="51" t="s">
        <v>269</v>
      </c>
      <c r="B29" s="11" t="s">
        <v>387</v>
      </c>
      <c r="C29" s="12"/>
      <c r="D29" s="12"/>
      <c r="E29" s="12"/>
      <c r="F29" s="12">
        <f>D29+E29</f>
        <v>0</v>
      </c>
      <c r="G29" s="12"/>
      <c r="H29" s="54"/>
    </row>
    <row r="30" spans="1:8" ht="25.5" x14ac:dyDescent="0.2">
      <c r="A30" s="51" t="s">
        <v>270</v>
      </c>
      <c r="B30" s="11" t="s">
        <v>386</v>
      </c>
      <c r="C30" s="12"/>
      <c r="D30" s="12"/>
      <c r="E30" s="12"/>
      <c r="F30" s="12">
        <f>D30+E30</f>
        <v>0</v>
      </c>
      <c r="G30" s="12"/>
      <c r="H30" s="54"/>
    </row>
    <row r="31" spans="1:8" x14ac:dyDescent="0.2">
      <c r="A31" s="10" t="s">
        <v>53</v>
      </c>
      <c r="B31" s="11" t="s">
        <v>54</v>
      </c>
      <c r="C31" s="12"/>
      <c r="D31" s="12"/>
      <c r="E31" s="12"/>
      <c r="F31" s="12">
        <f t="shared" ref="F31:F72" si="11">D31+E31</f>
        <v>0</v>
      </c>
      <c r="G31" s="12"/>
      <c r="H31" s="54"/>
    </row>
    <row r="32" spans="1:8" x14ac:dyDescent="0.2">
      <c r="A32" s="10" t="s">
        <v>55</v>
      </c>
      <c r="B32" s="11" t="s">
        <v>56</v>
      </c>
      <c r="C32" s="12"/>
      <c r="D32" s="12"/>
      <c r="E32" s="12"/>
      <c r="F32" s="12">
        <f t="shared" si="11"/>
        <v>0</v>
      </c>
      <c r="G32" s="12"/>
      <c r="H32" s="54"/>
    </row>
    <row r="33" spans="1:8" x14ac:dyDescent="0.2">
      <c r="A33" s="10" t="s">
        <v>57</v>
      </c>
      <c r="B33" s="11" t="s">
        <v>58</v>
      </c>
      <c r="C33" s="12"/>
      <c r="D33" s="12"/>
      <c r="E33" s="12"/>
      <c r="F33" s="12">
        <f t="shared" si="11"/>
        <v>0</v>
      </c>
      <c r="G33" s="12"/>
      <c r="H33" s="54"/>
    </row>
    <row r="34" spans="1:8" ht="25.5" x14ac:dyDescent="0.2">
      <c r="A34" s="10" t="s">
        <v>59</v>
      </c>
      <c r="B34" s="11" t="s">
        <v>60</v>
      </c>
      <c r="C34" s="12"/>
      <c r="D34" s="12"/>
      <c r="E34" s="12"/>
      <c r="F34" s="12">
        <f t="shared" si="11"/>
        <v>0</v>
      </c>
      <c r="G34" s="12"/>
      <c r="H34" s="54"/>
    </row>
    <row r="35" spans="1:8" ht="25.5" x14ac:dyDescent="0.2">
      <c r="A35" s="10" t="s">
        <v>61</v>
      </c>
      <c r="B35" s="11" t="s">
        <v>62</v>
      </c>
      <c r="C35" s="12">
        <f>SUM(C28:C34)</f>
        <v>0</v>
      </c>
      <c r="D35" s="12">
        <f t="shared" ref="D35:G35" si="12">SUM(D28:D34)</f>
        <v>0</v>
      </c>
      <c r="E35" s="12">
        <f t="shared" si="12"/>
        <v>0</v>
      </c>
      <c r="F35" s="12">
        <f t="shared" si="11"/>
        <v>0</v>
      </c>
      <c r="G35" s="12">
        <f t="shared" si="12"/>
        <v>0</v>
      </c>
      <c r="H35" s="54"/>
    </row>
    <row r="36" spans="1:8" ht="51" x14ac:dyDescent="0.2">
      <c r="A36" s="10" t="s">
        <v>63</v>
      </c>
      <c r="B36" s="11" t="s">
        <v>64</v>
      </c>
      <c r="C36" s="12"/>
      <c r="D36" s="12"/>
      <c r="E36" s="12"/>
      <c r="F36" s="12">
        <f t="shared" si="11"/>
        <v>0</v>
      </c>
      <c r="G36" s="12"/>
      <c r="H36" s="54"/>
    </row>
    <row r="37" spans="1:8" x14ac:dyDescent="0.2">
      <c r="A37" s="10" t="s">
        <v>65</v>
      </c>
      <c r="B37" s="11" t="s">
        <v>66</v>
      </c>
      <c r="C37" s="12"/>
      <c r="D37" s="12"/>
      <c r="E37" s="12"/>
      <c r="F37" s="12">
        <f t="shared" si="11"/>
        <v>0</v>
      </c>
      <c r="G37" s="12"/>
      <c r="H37" s="54"/>
    </row>
    <row r="38" spans="1:8" ht="25.5" x14ac:dyDescent="0.2">
      <c r="A38" s="10" t="s">
        <v>67</v>
      </c>
      <c r="B38" s="11" t="s">
        <v>68</v>
      </c>
      <c r="C38" s="12">
        <f>SUM(C36:C37)</f>
        <v>0</v>
      </c>
      <c r="D38" s="12">
        <f t="shared" ref="D38:G38" si="13">SUM(D36:D37)</f>
        <v>0</v>
      </c>
      <c r="E38" s="12">
        <f t="shared" si="13"/>
        <v>0</v>
      </c>
      <c r="F38" s="12">
        <f t="shared" si="11"/>
        <v>0</v>
      </c>
      <c r="G38" s="12">
        <f t="shared" si="13"/>
        <v>0</v>
      </c>
      <c r="H38" s="54"/>
    </row>
    <row r="39" spans="1:8" x14ac:dyDescent="0.2">
      <c r="A39" s="13" t="s">
        <v>69</v>
      </c>
      <c r="B39" s="14" t="s">
        <v>70</v>
      </c>
      <c r="C39" s="15">
        <f>C35+C38</f>
        <v>0</v>
      </c>
      <c r="D39" s="15">
        <f t="shared" ref="D39:G39" si="14">D35+D38</f>
        <v>0</v>
      </c>
      <c r="E39" s="15">
        <f t="shared" si="14"/>
        <v>0</v>
      </c>
      <c r="F39" s="12">
        <f t="shared" si="11"/>
        <v>0</v>
      </c>
      <c r="G39" s="15">
        <f t="shared" si="14"/>
        <v>0</v>
      </c>
      <c r="H39" s="54"/>
    </row>
    <row r="40" spans="1:8" ht="38.25" x14ac:dyDescent="0.2">
      <c r="A40" s="13" t="s">
        <v>71</v>
      </c>
      <c r="B40" s="14" t="s">
        <v>72</v>
      </c>
      <c r="C40" s="15">
        <f>SUM(C41:C44)</f>
        <v>0</v>
      </c>
      <c r="D40" s="15">
        <f t="shared" ref="D40:G40" si="15">SUM(D41:D44)</f>
        <v>0</v>
      </c>
      <c r="E40" s="15">
        <f t="shared" si="15"/>
        <v>0</v>
      </c>
      <c r="F40" s="12">
        <f t="shared" si="11"/>
        <v>0</v>
      </c>
      <c r="G40" s="15">
        <f t="shared" si="15"/>
        <v>0</v>
      </c>
      <c r="H40" s="54"/>
    </row>
    <row r="41" spans="1:8" x14ac:dyDescent="0.2">
      <c r="A41" s="10" t="s">
        <v>73</v>
      </c>
      <c r="B41" s="11" t="s">
        <v>74</v>
      </c>
      <c r="C41" s="12"/>
      <c r="D41" s="12"/>
      <c r="E41" s="12"/>
      <c r="F41" s="12">
        <f t="shared" si="11"/>
        <v>0</v>
      </c>
      <c r="G41" s="12"/>
      <c r="H41" s="54"/>
    </row>
    <row r="42" spans="1:8" x14ac:dyDescent="0.2">
      <c r="A42" s="10" t="s">
        <v>75</v>
      </c>
      <c r="B42" s="11" t="s">
        <v>76</v>
      </c>
      <c r="C42" s="12"/>
      <c r="D42" s="12"/>
      <c r="E42" s="12"/>
      <c r="F42" s="12">
        <f t="shared" si="11"/>
        <v>0</v>
      </c>
      <c r="G42" s="12"/>
      <c r="H42" s="54"/>
    </row>
    <row r="43" spans="1:8" x14ac:dyDescent="0.2">
      <c r="A43" s="10"/>
      <c r="B43" s="11"/>
      <c r="C43" s="12"/>
      <c r="D43" s="12"/>
      <c r="E43" s="12"/>
      <c r="F43" s="12">
        <f t="shared" si="11"/>
        <v>0</v>
      </c>
      <c r="G43" s="12"/>
      <c r="H43" s="54"/>
    </row>
    <row r="44" spans="1:8" ht="25.5" x14ac:dyDescent="0.2">
      <c r="A44" s="10" t="s">
        <v>77</v>
      </c>
      <c r="B44" s="11" t="s">
        <v>78</v>
      </c>
      <c r="C44" s="12"/>
      <c r="D44" s="12"/>
      <c r="E44" s="12"/>
      <c r="F44" s="12">
        <f t="shared" si="11"/>
        <v>0</v>
      </c>
      <c r="G44" s="12"/>
      <c r="H44" s="54"/>
    </row>
    <row r="45" spans="1:8" x14ac:dyDescent="0.2">
      <c r="A45" s="10" t="s">
        <v>79</v>
      </c>
      <c r="B45" s="11" t="s">
        <v>80</v>
      </c>
      <c r="C45" s="12"/>
      <c r="D45" s="12"/>
      <c r="E45" s="12"/>
      <c r="F45" s="12">
        <f t="shared" si="11"/>
        <v>0</v>
      </c>
      <c r="G45" s="12"/>
      <c r="H45" s="54"/>
    </row>
    <row r="46" spans="1:8" ht="25.5" x14ac:dyDescent="0.2">
      <c r="A46" s="10" t="s">
        <v>81</v>
      </c>
      <c r="B46" s="11" t="s">
        <v>82</v>
      </c>
      <c r="C46" s="12"/>
      <c r="D46" s="12"/>
      <c r="E46" s="12"/>
      <c r="F46" s="12">
        <f t="shared" si="11"/>
        <v>0</v>
      </c>
      <c r="G46" s="12"/>
      <c r="H46" s="54"/>
    </row>
    <row r="47" spans="1:8" x14ac:dyDescent="0.2">
      <c r="A47" s="10" t="s">
        <v>12</v>
      </c>
      <c r="B47" s="11" t="s">
        <v>83</v>
      </c>
      <c r="C47" s="12">
        <f>SUM(C45:C46)</f>
        <v>0</v>
      </c>
      <c r="D47" s="12">
        <f t="shared" ref="D47:E47" si="16">SUM(D45:D46)</f>
        <v>0</v>
      </c>
      <c r="E47" s="12">
        <f t="shared" si="16"/>
        <v>0</v>
      </c>
      <c r="F47" s="12">
        <f t="shared" si="11"/>
        <v>0</v>
      </c>
      <c r="G47" s="12">
        <f t="shared" ref="G47" si="17">SUM(G45:G46)</f>
        <v>0</v>
      </c>
      <c r="H47" s="54"/>
    </row>
    <row r="48" spans="1:8" ht="25.5" x14ac:dyDescent="0.2">
      <c r="A48" s="10" t="s">
        <v>84</v>
      </c>
      <c r="B48" s="11" t="s">
        <v>85</v>
      </c>
      <c r="C48" s="12"/>
      <c r="D48" s="12"/>
      <c r="E48" s="12"/>
      <c r="F48" s="12">
        <f t="shared" si="11"/>
        <v>0</v>
      </c>
      <c r="G48" s="12"/>
      <c r="H48" s="54"/>
    </row>
    <row r="49" spans="1:8" ht="25.5" x14ac:dyDescent="0.2">
      <c r="A49" s="10" t="s">
        <v>86</v>
      </c>
      <c r="B49" s="11" t="s">
        <v>87</v>
      </c>
      <c r="C49" s="12"/>
      <c r="D49" s="12"/>
      <c r="E49" s="12"/>
      <c r="F49" s="12">
        <f t="shared" si="11"/>
        <v>0</v>
      </c>
      <c r="G49" s="12"/>
      <c r="H49" s="54"/>
    </row>
    <row r="50" spans="1:8" ht="25.5" x14ac:dyDescent="0.2">
      <c r="A50" s="10" t="s">
        <v>88</v>
      </c>
      <c r="B50" s="11" t="s">
        <v>89</v>
      </c>
      <c r="C50" s="12">
        <f>SUM(C48:C49)</f>
        <v>0</v>
      </c>
      <c r="D50" s="12">
        <f t="shared" ref="D50:G50" si="18">SUM(D48:D49)</f>
        <v>0</v>
      </c>
      <c r="E50" s="12">
        <f t="shared" si="18"/>
        <v>0</v>
      </c>
      <c r="F50" s="12">
        <f t="shared" si="11"/>
        <v>0</v>
      </c>
      <c r="G50" s="12">
        <f t="shared" si="18"/>
        <v>0</v>
      </c>
      <c r="H50" s="54"/>
    </row>
    <row r="51" spans="1:8" x14ac:dyDescent="0.2">
      <c r="A51" s="10" t="s">
        <v>14</v>
      </c>
      <c r="B51" s="11" t="s">
        <v>90</v>
      </c>
      <c r="C51" s="12"/>
      <c r="D51" s="12"/>
      <c r="E51" s="12"/>
      <c r="F51" s="12">
        <f t="shared" si="11"/>
        <v>0</v>
      </c>
      <c r="G51" s="12"/>
      <c r="H51" s="54"/>
    </row>
    <row r="52" spans="1:8" x14ac:dyDescent="0.2">
      <c r="A52" s="10" t="s">
        <v>91</v>
      </c>
      <c r="B52" s="11" t="s">
        <v>92</v>
      </c>
      <c r="C52" s="12"/>
      <c r="D52" s="12"/>
      <c r="E52" s="12"/>
      <c r="F52" s="12">
        <f t="shared" si="11"/>
        <v>0</v>
      </c>
      <c r="G52" s="12"/>
      <c r="H52" s="54"/>
    </row>
    <row r="53" spans="1:8" ht="25.5" x14ac:dyDescent="0.2">
      <c r="A53" s="10" t="s">
        <v>93</v>
      </c>
      <c r="B53" s="11" t="s">
        <v>94</v>
      </c>
      <c r="C53" s="12"/>
      <c r="D53" s="12"/>
      <c r="E53" s="12"/>
      <c r="F53" s="12">
        <f t="shared" si="11"/>
        <v>0</v>
      </c>
      <c r="G53" s="12"/>
      <c r="H53" s="54"/>
    </row>
    <row r="54" spans="1:8" ht="25.5" x14ac:dyDescent="0.2">
      <c r="A54" s="10">
        <v>43</v>
      </c>
      <c r="B54" s="17" t="s">
        <v>146</v>
      </c>
      <c r="C54" s="12"/>
      <c r="D54" s="12"/>
      <c r="E54" s="12"/>
      <c r="F54" s="12">
        <f t="shared" si="11"/>
        <v>0</v>
      </c>
      <c r="G54" s="12"/>
      <c r="H54" s="54"/>
    </row>
    <row r="55" spans="1:8" x14ac:dyDescent="0.2">
      <c r="A55" s="10" t="s">
        <v>95</v>
      </c>
      <c r="B55" s="11" t="s">
        <v>96</v>
      </c>
      <c r="C55" s="12"/>
      <c r="D55" s="12"/>
      <c r="E55" s="12"/>
      <c r="F55" s="12">
        <f t="shared" si="11"/>
        <v>0</v>
      </c>
      <c r="G55" s="12"/>
      <c r="H55" s="54"/>
    </row>
    <row r="56" spans="1:8" ht="25.5" x14ac:dyDescent="0.2">
      <c r="A56" s="10" t="s">
        <v>97</v>
      </c>
      <c r="B56" s="11" t="s">
        <v>98</v>
      </c>
      <c r="C56" s="12">
        <f>SUM(C51:C55)</f>
        <v>0</v>
      </c>
      <c r="D56" s="12">
        <f t="shared" ref="D56:G56" si="19">SUM(D51:D55)</f>
        <v>0</v>
      </c>
      <c r="E56" s="12">
        <f t="shared" si="19"/>
        <v>0</v>
      </c>
      <c r="F56" s="12">
        <f t="shared" si="11"/>
        <v>0</v>
      </c>
      <c r="G56" s="12">
        <f t="shared" si="19"/>
        <v>0</v>
      </c>
      <c r="H56" s="54"/>
    </row>
    <row r="57" spans="1:8" x14ac:dyDescent="0.2">
      <c r="A57" s="10" t="s">
        <v>99</v>
      </c>
      <c r="B57" s="11" t="s">
        <v>100</v>
      </c>
      <c r="C57" s="12"/>
      <c r="D57" s="12"/>
      <c r="E57" s="12"/>
      <c r="F57" s="12">
        <f t="shared" si="11"/>
        <v>0</v>
      </c>
      <c r="G57" s="12"/>
      <c r="H57" s="54"/>
    </row>
    <row r="58" spans="1:8" ht="25.5" x14ac:dyDescent="0.2">
      <c r="A58" s="10" t="s">
        <v>101</v>
      </c>
      <c r="B58" s="11" t="s">
        <v>102</v>
      </c>
      <c r="C58" s="12">
        <f>SUM(C57)</f>
        <v>0</v>
      </c>
      <c r="D58" s="12">
        <f t="shared" ref="D58:G58" si="20">SUM(D57)</f>
        <v>0</v>
      </c>
      <c r="E58" s="12">
        <f t="shared" si="20"/>
        <v>0</v>
      </c>
      <c r="F58" s="12">
        <f t="shared" si="11"/>
        <v>0</v>
      </c>
      <c r="G58" s="12">
        <f t="shared" si="20"/>
        <v>0</v>
      </c>
      <c r="H58" s="54"/>
    </row>
    <row r="59" spans="1:8" ht="25.5" x14ac:dyDescent="0.2">
      <c r="A59" s="10" t="s">
        <v>103</v>
      </c>
      <c r="B59" s="11" t="s">
        <v>104</v>
      </c>
      <c r="C59" s="12"/>
      <c r="D59" s="12"/>
      <c r="E59" s="12"/>
      <c r="F59" s="12">
        <f t="shared" si="11"/>
        <v>0</v>
      </c>
      <c r="G59" s="12"/>
      <c r="H59" s="54"/>
    </row>
    <row r="60" spans="1:8" x14ac:dyDescent="0.2">
      <c r="A60" s="10" t="s">
        <v>105</v>
      </c>
      <c r="B60" s="11" t="s">
        <v>106</v>
      </c>
      <c r="C60" s="12"/>
      <c r="D60" s="12"/>
      <c r="E60" s="12"/>
      <c r="F60" s="12">
        <f t="shared" si="11"/>
        <v>0</v>
      </c>
      <c r="G60" s="12"/>
      <c r="H60" s="54"/>
    </row>
    <row r="61" spans="1:8" ht="25.5" x14ac:dyDescent="0.2">
      <c r="A61" s="10" t="s">
        <v>107</v>
      </c>
      <c r="B61" s="11" t="s">
        <v>108</v>
      </c>
      <c r="C61" s="12">
        <f>SUM(C59:C60)</f>
        <v>0</v>
      </c>
      <c r="D61" s="12">
        <f t="shared" ref="D61:G61" si="21">SUM(D59:D60)</f>
        <v>0</v>
      </c>
      <c r="E61" s="12">
        <f t="shared" si="21"/>
        <v>0</v>
      </c>
      <c r="F61" s="12">
        <f t="shared" si="11"/>
        <v>0</v>
      </c>
      <c r="G61" s="12">
        <f t="shared" si="21"/>
        <v>0</v>
      </c>
      <c r="H61" s="54"/>
    </row>
    <row r="62" spans="1:8" ht="25.5" x14ac:dyDescent="0.2">
      <c r="A62" s="13" t="s">
        <v>109</v>
      </c>
      <c r="B62" s="14" t="s">
        <v>110</v>
      </c>
      <c r="C62" s="15">
        <f>C47+C50+C56+C58+C61</f>
        <v>0</v>
      </c>
      <c r="D62" s="15">
        <f t="shared" ref="D62:G62" si="22">D47+D50+D56+D58+D61</f>
        <v>0</v>
      </c>
      <c r="E62" s="15">
        <f t="shared" si="22"/>
        <v>0</v>
      </c>
      <c r="F62" s="12">
        <f t="shared" si="11"/>
        <v>0</v>
      </c>
      <c r="G62" s="15">
        <f t="shared" si="22"/>
        <v>0</v>
      </c>
      <c r="H62" s="54"/>
    </row>
    <row r="63" spans="1:8" x14ac:dyDescent="0.2">
      <c r="A63" s="10" t="s">
        <v>111</v>
      </c>
      <c r="B63" s="11" t="s">
        <v>112</v>
      </c>
      <c r="C63" s="12">
        <v>0</v>
      </c>
      <c r="D63" s="12">
        <v>0</v>
      </c>
      <c r="E63" s="12">
        <v>0</v>
      </c>
      <c r="F63" s="12">
        <f t="shared" si="11"/>
        <v>0</v>
      </c>
      <c r="G63" s="12">
        <v>0</v>
      </c>
      <c r="H63" s="54"/>
    </row>
    <row r="64" spans="1:8" ht="38.25" x14ac:dyDescent="0.2">
      <c r="A64" s="10" t="s">
        <v>113</v>
      </c>
      <c r="B64" s="11" t="s">
        <v>114</v>
      </c>
      <c r="C64" s="12">
        <v>0</v>
      </c>
      <c r="D64" s="12">
        <v>0</v>
      </c>
      <c r="E64" s="12">
        <v>0</v>
      </c>
      <c r="F64" s="12">
        <f t="shared" si="11"/>
        <v>0</v>
      </c>
      <c r="G64" s="12">
        <v>0</v>
      </c>
      <c r="H64" s="54"/>
    </row>
    <row r="65" spans="1:8" ht="25.5" x14ac:dyDescent="0.2">
      <c r="A65" s="10" t="s">
        <v>115</v>
      </c>
      <c r="B65" s="11" t="s">
        <v>116</v>
      </c>
      <c r="C65" s="12">
        <v>0</v>
      </c>
      <c r="D65" s="12">
        <v>0</v>
      </c>
      <c r="E65" s="12">
        <v>0</v>
      </c>
      <c r="F65" s="12">
        <f t="shared" si="11"/>
        <v>0</v>
      </c>
      <c r="G65" s="12">
        <v>0</v>
      </c>
      <c r="H65" s="54"/>
    </row>
    <row r="66" spans="1:8" ht="38.25" x14ac:dyDescent="0.2">
      <c r="A66" s="10" t="s">
        <v>117</v>
      </c>
      <c r="B66" s="11" t="s">
        <v>118</v>
      </c>
      <c r="C66" s="12">
        <v>0</v>
      </c>
      <c r="D66" s="12">
        <v>0</v>
      </c>
      <c r="E66" s="12">
        <v>0</v>
      </c>
      <c r="F66" s="12">
        <f t="shared" si="11"/>
        <v>0</v>
      </c>
      <c r="G66" s="12">
        <v>0</v>
      </c>
      <c r="H66" s="54"/>
    </row>
    <row r="67" spans="1:8" ht="25.5" x14ac:dyDescent="0.2">
      <c r="A67" s="13" t="s">
        <v>119</v>
      </c>
      <c r="B67" s="14" t="s">
        <v>120</v>
      </c>
      <c r="C67" s="15">
        <f>C63+C65</f>
        <v>0</v>
      </c>
      <c r="D67" s="15">
        <f t="shared" ref="D67:G67" si="23">D63+D65</f>
        <v>0</v>
      </c>
      <c r="E67" s="15">
        <f t="shared" si="23"/>
        <v>0</v>
      </c>
      <c r="F67" s="12">
        <f t="shared" si="11"/>
        <v>0</v>
      </c>
      <c r="G67" s="15">
        <f t="shared" si="23"/>
        <v>0</v>
      </c>
      <c r="H67" s="54"/>
    </row>
    <row r="68" spans="1:8" ht="25.5" x14ac:dyDescent="0.2">
      <c r="A68" s="10" t="s">
        <v>121</v>
      </c>
      <c r="B68" s="11" t="s">
        <v>122</v>
      </c>
      <c r="C68" s="12">
        <v>0</v>
      </c>
      <c r="D68" s="12"/>
      <c r="E68" s="12"/>
      <c r="F68" s="12">
        <f t="shared" si="11"/>
        <v>0</v>
      </c>
      <c r="G68" s="12"/>
      <c r="H68" s="54"/>
    </row>
    <row r="69" spans="1:8" ht="25.5" x14ac:dyDescent="0.2">
      <c r="A69" s="10" t="s">
        <v>123</v>
      </c>
      <c r="B69" s="11" t="s">
        <v>124</v>
      </c>
      <c r="C69" s="12">
        <v>0</v>
      </c>
      <c r="D69" s="12"/>
      <c r="E69" s="12"/>
      <c r="F69" s="12">
        <f t="shared" si="11"/>
        <v>0</v>
      </c>
      <c r="G69" s="12"/>
      <c r="H69" s="54"/>
    </row>
    <row r="70" spans="1:8" ht="25.5" x14ac:dyDescent="0.2">
      <c r="A70" s="13" t="s">
        <v>125</v>
      </c>
      <c r="B70" s="14" t="s">
        <v>126</v>
      </c>
      <c r="C70" s="15">
        <f>SUM(C68:C69)</f>
        <v>0</v>
      </c>
      <c r="D70" s="15">
        <f t="shared" ref="D70:G70" si="24">SUM(D68:D69)</f>
        <v>0</v>
      </c>
      <c r="E70" s="15">
        <f t="shared" si="24"/>
        <v>0</v>
      </c>
      <c r="F70" s="12">
        <f t="shared" si="11"/>
        <v>0</v>
      </c>
      <c r="G70" s="15">
        <f t="shared" si="24"/>
        <v>0</v>
      </c>
      <c r="H70" s="54"/>
    </row>
    <row r="71" spans="1:8" ht="38.25" x14ac:dyDescent="0.2">
      <c r="A71" s="13" t="s">
        <v>127</v>
      </c>
      <c r="B71" s="14" t="s">
        <v>128</v>
      </c>
      <c r="C71" s="15">
        <f>C39+C40+C62+C67+C70</f>
        <v>0</v>
      </c>
      <c r="D71" s="15">
        <f t="shared" ref="D71:G71" si="25">D39+D40+D62+D67+D70</f>
        <v>0</v>
      </c>
      <c r="E71" s="15">
        <f t="shared" si="25"/>
        <v>0</v>
      </c>
      <c r="F71" s="12">
        <f t="shared" si="11"/>
        <v>0</v>
      </c>
      <c r="G71" s="15">
        <f t="shared" si="25"/>
        <v>0</v>
      </c>
      <c r="H71" s="54"/>
    </row>
    <row r="72" spans="1:8" x14ac:dyDescent="0.2">
      <c r="A72" s="13" t="s">
        <v>129</v>
      </c>
      <c r="B72" s="14" t="s">
        <v>130</v>
      </c>
      <c r="C72" s="15">
        <f>SUM(C71)</f>
        <v>0</v>
      </c>
      <c r="D72" s="15">
        <f t="shared" ref="D72:G72" si="26">SUM(D71)</f>
        <v>0</v>
      </c>
      <c r="E72" s="15">
        <f t="shared" si="26"/>
        <v>0</v>
      </c>
      <c r="F72" s="12">
        <f t="shared" si="11"/>
        <v>0</v>
      </c>
      <c r="G72" s="15">
        <f t="shared" si="26"/>
        <v>0</v>
      </c>
      <c r="H72" s="54"/>
    </row>
  </sheetData>
  <mergeCells count="2">
    <mergeCell ref="A2:H2"/>
    <mergeCell ref="A3:H3"/>
  </mergeCells>
  <pageMargins left="0.25" right="0.25" top="0.75" bottom="0.75" header="0.3" footer="0.3"/>
  <pageSetup paperSize="9" scale="83" orientation="portrait" r:id="rId1"/>
  <rowBreaks count="1" manualBreakCount="1">
    <brk id="34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I76"/>
  <sheetViews>
    <sheetView topLeftCell="A30" zoomScaleNormal="100" workbookViewId="0">
      <selection activeCell="M44" sqref="M44"/>
    </sheetView>
  </sheetViews>
  <sheetFormatPr defaultRowHeight="15" x14ac:dyDescent="0.2"/>
  <cols>
    <col min="2" max="2" width="26.109375" customWidth="1"/>
    <col min="6" max="6" width="11.77734375" customWidth="1"/>
    <col min="8" max="8" width="13.33203125" style="52" bestFit="1" customWidth="1"/>
  </cols>
  <sheetData>
    <row r="1" spans="1:9" x14ac:dyDescent="0.2">
      <c r="A1" s="9" t="s">
        <v>143</v>
      </c>
    </row>
    <row r="2" spans="1:9" ht="15.75" x14ac:dyDescent="0.25">
      <c r="A2" s="106" t="s">
        <v>393</v>
      </c>
      <c r="B2" s="106"/>
      <c r="C2" s="106"/>
      <c r="D2" s="106"/>
      <c r="E2" s="106"/>
      <c r="F2" s="106"/>
      <c r="G2" s="106"/>
      <c r="H2" s="106"/>
    </row>
    <row r="3" spans="1:9" ht="15.75" x14ac:dyDescent="0.25">
      <c r="A3" s="106" t="s">
        <v>8</v>
      </c>
      <c r="B3" s="106"/>
      <c r="C3" s="106"/>
      <c r="D3" s="106"/>
      <c r="E3" s="106"/>
      <c r="F3" s="106"/>
      <c r="G3" s="106"/>
      <c r="H3" s="106"/>
    </row>
    <row r="5" spans="1:9" ht="60" x14ac:dyDescent="0.2">
      <c r="A5" s="8" t="s">
        <v>1</v>
      </c>
      <c r="B5" s="8" t="s">
        <v>2</v>
      </c>
      <c r="C5" s="8" t="s">
        <v>135</v>
      </c>
      <c r="D5" s="8" t="s">
        <v>136</v>
      </c>
      <c r="E5" s="8" t="s">
        <v>137</v>
      </c>
      <c r="F5" s="8" t="s">
        <v>392</v>
      </c>
      <c r="G5" s="8" t="s">
        <v>390</v>
      </c>
      <c r="H5" s="53" t="s">
        <v>138</v>
      </c>
      <c r="I5" s="8" t="s">
        <v>391</v>
      </c>
    </row>
    <row r="6" spans="1:9" ht="38.25" x14ac:dyDescent="0.2">
      <c r="A6" s="10" t="s">
        <v>12</v>
      </c>
      <c r="B6" s="11" t="s">
        <v>13</v>
      </c>
      <c r="C6" s="12">
        <v>0</v>
      </c>
      <c r="D6" s="12">
        <v>0</v>
      </c>
      <c r="E6" s="12">
        <v>0</v>
      </c>
      <c r="F6" s="12">
        <f>SUM(D6:E6)</f>
        <v>0</v>
      </c>
      <c r="G6" s="12">
        <v>0</v>
      </c>
      <c r="H6" s="54"/>
      <c r="I6" s="12">
        <v>0</v>
      </c>
    </row>
    <row r="7" spans="1:9" ht="25.5" x14ac:dyDescent="0.2">
      <c r="A7" s="10" t="s">
        <v>14</v>
      </c>
      <c r="B7" s="11" t="s">
        <v>15</v>
      </c>
      <c r="C7" s="12">
        <v>0</v>
      </c>
      <c r="D7" s="12">
        <v>0</v>
      </c>
      <c r="E7" s="12">
        <v>0</v>
      </c>
      <c r="F7" s="12">
        <f t="shared" ref="F7:F24" si="0">SUM(D7:E7)</f>
        <v>0</v>
      </c>
      <c r="G7" s="12">
        <v>0</v>
      </c>
      <c r="H7" s="54"/>
      <c r="I7" s="12">
        <v>0</v>
      </c>
    </row>
    <row r="8" spans="1:9" ht="38.25" x14ac:dyDescent="0.2">
      <c r="A8" s="13" t="s">
        <v>16</v>
      </c>
      <c r="B8" s="14" t="s">
        <v>17</v>
      </c>
      <c r="C8" s="15">
        <f>SUM(C6)</f>
        <v>0</v>
      </c>
      <c r="D8" s="15">
        <f t="shared" ref="D8:G8" si="1">SUM(D6)</f>
        <v>0</v>
      </c>
      <c r="E8" s="15">
        <f t="shared" si="1"/>
        <v>0</v>
      </c>
      <c r="F8" s="16">
        <f t="shared" si="0"/>
        <v>0</v>
      </c>
      <c r="G8" s="15">
        <f t="shared" si="1"/>
        <v>0</v>
      </c>
      <c r="H8" s="54"/>
      <c r="I8" s="15">
        <f t="shared" ref="I8" si="2">SUM(I6)</f>
        <v>0</v>
      </c>
    </row>
    <row r="9" spans="1:9" ht="25.5" x14ac:dyDescent="0.2">
      <c r="A9" s="10" t="s">
        <v>18</v>
      </c>
      <c r="B9" s="11" t="s">
        <v>19</v>
      </c>
      <c r="C9" s="12">
        <v>0</v>
      </c>
      <c r="D9" s="12">
        <v>0</v>
      </c>
      <c r="E9" s="12">
        <v>0</v>
      </c>
      <c r="F9" s="12">
        <f t="shared" si="0"/>
        <v>0</v>
      </c>
      <c r="G9" s="12">
        <v>0</v>
      </c>
      <c r="H9" s="54"/>
      <c r="I9" s="12">
        <v>0</v>
      </c>
    </row>
    <row r="10" spans="1:9" ht="38.25" x14ac:dyDescent="0.2">
      <c r="A10" s="10" t="s">
        <v>20</v>
      </c>
      <c r="B10" s="11" t="s">
        <v>21</v>
      </c>
      <c r="C10" s="12"/>
      <c r="D10" s="12"/>
      <c r="E10" s="12"/>
      <c r="F10" s="12">
        <f t="shared" si="0"/>
        <v>0</v>
      </c>
      <c r="G10" s="12"/>
      <c r="H10" s="54"/>
      <c r="I10" s="12"/>
    </row>
    <row r="11" spans="1:9" ht="38.25" x14ac:dyDescent="0.2">
      <c r="A11" s="10" t="s">
        <v>22</v>
      </c>
      <c r="B11" s="11" t="s">
        <v>23</v>
      </c>
      <c r="C11" s="12">
        <f>SUM(C10)</f>
        <v>0</v>
      </c>
      <c r="D11" s="12">
        <f t="shared" ref="D11:G11" si="3">SUM(D10)</f>
        <v>0</v>
      </c>
      <c r="E11" s="12">
        <f t="shared" si="3"/>
        <v>0</v>
      </c>
      <c r="F11" s="12">
        <f t="shared" si="0"/>
        <v>0</v>
      </c>
      <c r="G11" s="12">
        <f t="shared" si="3"/>
        <v>0</v>
      </c>
      <c r="H11" s="54"/>
      <c r="I11" s="12">
        <f t="shared" ref="I11" si="4">SUM(I10)</f>
        <v>0</v>
      </c>
    </row>
    <row r="12" spans="1:9" ht="25.5" x14ac:dyDescent="0.2">
      <c r="A12" s="10" t="s">
        <v>24</v>
      </c>
      <c r="B12" s="11" t="s">
        <v>25</v>
      </c>
      <c r="C12" s="12"/>
      <c r="D12" s="12"/>
      <c r="E12" s="12"/>
      <c r="F12" s="12">
        <f t="shared" si="0"/>
        <v>0</v>
      </c>
      <c r="G12" s="12"/>
      <c r="H12" s="54"/>
      <c r="I12" s="12"/>
    </row>
    <row r="13" spans="1:9" ht="38.25" x14ac:dyDescent="0.2">
      <c r="A13" s="13" t="s">
        <v>26</v>
      </c>
      <c r="B13" s="14" t="s">
        <v>27</v>
      </c>
      <c r="C13" s="15">
        <f>C9+C11+C12</f>
        <v>0</v>
      </c>
      <c r="D13" s="15">
        <f t="shared" ref="D13:G13" si="5">D9+D11+D12</f>
        <v>0</v>
      </c>
      <c r="E13" s="15">
        <f t="shared" si="5"/>
        <v>0</v>
      </c>
      <c r="F13" s="16">
        <f t="shared" si="0"/>
        <v>0</v>
      </c>
      <c r="G13" s="15">
        <f t="shared" si="5"/>
        <v>0</v>
      </c>
      <c r="H13" s="54"/>
      <c r="I13" s="15">
        <f t="shared" ref="I13" si="6">I9+I11+I12</f>
        <v>0</v>
      </c>
    </row>
    <row r="14" spans="1:9" ht="25.5" x14ac:dyDescent="0.2">
      <c r="A14" s="10" t="s">
        <v>28</v>
      </c>
      <c r="B14" s="11" t="s">
        <v>29</v>
      </c>
      <c r="C14" s="12">
        <f>SUM(C15:C16)</f>
        <v>0</v>
      </c>
      <c r="D14" s="12">
        <f t="shared" ref="D14:G14" si="7">SUM(D15:D16)</f>
        <v>0</v>
      </c>
      <c r="E14" s="12">
        <f t="shared" si="7"/>
        <v>0</v>
      </c>
      <c r="F14" s="12">
        <f t="shared" si="0"/>
        <v>0</v>
      </c>
      <c r="G14" s="12">
        <f t="shared" si="7"/>
        <v>0</v>
      </c>
      <c r="H14" s="54"/>
      <c r="I14" s="12">
        <f t="shared" ref="I14" si="8">SUM(I15:I16)</f>
        <v>0</v>
      </c>
    </row>
    <row r="15" spans="1:9" x14ac:dyDescent="0.2">
      <c r="A15" s="10" t="s">
        <v>30</v>
      </c>
      <c r="B15" s="11" t="s">
        <v>31</v>
      </c>
      <c r="C15" s="12"/>
      <c r="D15" s="12"/>
      <c r="E15" s="12"/>
      <c r="F15" s="12">
        <f t="shared" si="0"/>
        <v>0</v>
      </c>
      <c r="G15" s="12"/>
      <c r="H15" s="54"/>
      <c r="I15" s="12"/>
    </row>
    <row r="16" spans="1:9" x14ac:dyDescent="0.2">
      <c r="A16" s="10" t="s">
        <v>32</v>
      </c>
      <c r="B16" s="11" t="s">
        <v>33</v>
      </c>
      <c r="C16" s="12"/>
      <c r="D16" s="12"/>
      <c r="E16" s="12"/>
      <c r="F16" s="12">
        <f t="shared" si="0"/>
        <v>0</v>
      </c>
      <c r="G16" s="12"/>
      <c r="H16" s="54"/>
      <c r="I16" s="12"/>
    </row>
    <row r="17" spans="1:9" ht="25.5" x14ac:dyDescent="0.2">
      <c r="A17" s="13" t="s">
        <v>34</v>
      </c>
      <c r="B17" s="14" t="s">
        <v>35</v>
      </c>
      <c r="C17" s="15">
        <f>C14</f>
        <v>0</v>
      </c>
      <c r="D17" s="15">
        <f t="shared" ref="D17:G17" si="9">D14</f>
        <v>0</v>
      </c>
      <c r="E17" s="15">
        <f t="shared" si="9"/>
        <v>0</v>
      </c>
      <c r="F17" s="16">
        <f t="shared" si="0"/>
        <v>0</v>
      </c>
      <c r="G17" s="15">
        <f t="shared" si="9"/>
        <v>0</v>
      </c>
      <c r="H17" s="54"/>
      <c r="I17" s="15">
        <f t="shared" ref="I17" si="10">I14</f>
        <v>0</v>
      </c>
    </row>
    <row r="18" spans="1:9" ht="38.25" x14ac:dyDescent="0.2">
      <c r="A18" s="13" t="s">
        <v>36</v>
      </c>
      <c r="B18" s="14" t="s">
        <v>37</v>
      </c>
      <c r="C18" s="15">
        <f>C8+C13+C17</f>
        <v>0</v>
      </c>
      <c r="D18" s="15">
        <f t="shared" ref="D18:G18" si="11">D8+D13+D17</f>
        <v>0</v>
      </c>
      <c r="E18" s="15">
        <f t="shared" si="11"/>
        <v>0</v>
      </c>
      <c r="F18" s="16">
        <f t="shared" si="0"/>
        <v>0</v>
      </c>
      <c r="G18" s="15">
        <f t="shared" si="11"/>
        <v>0</v>
      </c>
      <c r="H18" s="54"/>
      <c r="I18" s="15">
        <f t="shared" ref="I18" si="12">I8+I13+I17</f>
        <v>0</v>
      </c>
    </row>
    <row r="19" spans="1:9" ht="25.5" x14ac:dyDescent="0.2">
      <c r="A19" s="10" t="s">
        <v>38</v>
      </c>
      <c r="B19" s="11" t="s">
        <v>39</v>
      </c>
      <c r="C19" s="12">
        <v>0</v>
      </c>
      <c r="D19" s="12"/>
      <c r="E19" s="12"/>
      <c r="F19" s="12"/>
      <c r="G19" s="12"/>
      <c r="H19" s="54"/>
      <c r="I19" s="12"/>
    </row>
    <row r="20" spans="1:9" ht="25.5" x14ac:dyDescent="0.2">
      <c r="A20" s="10" t="s">
        <v>40</v>
      </c>
      <c r="B20" s="11" t="s">
        <v>41</v>
      </c>
      <c r="C20" s="12">
        <f>SUM(C19)</f>
        <v>0</v>
      </c>
      <c r="D20" s="12">
        <f t="shared" ref="D20:G20" si="13">SUM(D19)</f>
        <v>0</v>
      </c>
      <c r="E20" s="12">
        <f t="shared" si="13"/>
        <v>0</v>
      </c>
      <c r="F20" s="12">
        <f t="shared" si="0"/>
        <v>0</v>
      </c>
      <c r="G20" s="12">
        <f t="shared" si="13"/>
        <v>0</v>
      </c>
      <c r="H20" s="54"/>
      <c r="I20" s="12">
        <f t="shared" ref="I20" si="14">SUM(I19)</f>
        <v>0</v>
      </c>
    </row>
    <row r="21" spans="1:9" ht="25.5" x14ac:dyDescent="0.2">
      <c r="A21" s="10" t="s">
        <v>42</v>
      </c>
      <c r="B21" s="11" t="s">
        <v>43</v>
      </c>
      <c r="C21" s="12">
        <v>184080</v>
      </c>
      <c r="D21" s="12"/>
      <c r="E21" s="12"/>
      <c r="F21" s="12"/>
      <c r="G21" s="12"/>
      <c r="H21" s="54"/>
      <c r="I21" s="12"/>
    </row>
    <row r="22" spans="1:9" ht="25.5" x14ac:dyDescent="0.2">
      <c r="A22" s="10" t="s">
        <v>44</v>
      </c>
      <c r="B22" s="11" t="s">
        <v>45</v>
      </c>
      <c r="C22" s="12">
        <f>C20+C21</f>
        <v>184080</v>
      </c>
      <c r="D22" s="12">
        <f t="shared" ref="D22:G22" si="15">D20+D21</f>
        <v>0</v>
      </c>
      <c r="E22" s="12">
        <f t="shared" si="15"/>
        <v>0</v>
      </c>
      <c r="F22" s="12">
        <f t="shared" si="0"/>
        <v>0</v>
      </c>
      <c r="G22" s="12">
        <f t="shared" si="15"/>
        <v>0</v>
      </c>
      <c r="H22" s="54"/>
      <c r="I22" s="12">
        <f t="shared" ref="I22" si="16">I20+I21</f>
        <v>0</v>
      </c>
    </row>
    <row r="23" spans="1:9" ht="25.5" x14ac:dyDescent="0.2">
      <c r="A23" s="13" t="s">
        <v>46</v>
      </c>
      <c r="B23" s="14" t="s">
        <v>47</v>
      </c>
      <c r="C23" s="15">
        <f>C22</f>
        <v>184080</v>
      </c>
      <c r="D23" s="15">
        <f t="shared" ref="D23:G23" si="17">D22</f>
        <v>0</v>
      </c>
      <c r="E23" s="15">
        <f t="shared" si="17"/>
        <v>0</v>
      </c>
      <c r="F23" s="16">
        <f t="shared" si="0"/>
        <v>0</v>
      </c>
      <c r="G23" s="15">
        <f t="shared" si="17"/>
        <v>0</v>
      </c>
      <c r="H23" s="54"/>
      <c r="I23" s="15">
        <f t="shared" ref="I23" si="18">I22</f>
        <v>0</v>
      </c>
    </row>
    <row r="24" spans="1:9" ht="25.5" x14ac:dyDescent="0.2">
      <c r="A24" s="13" t="s">
        <v>48</v>
      </c>
      <c r="B24" s="14" t="s">
        <v>49</v>
      </c>
      <c r="C24" s="15">
        <f>C18+C23</f>
        <v>184080</v>
      </c>
      <c r="D24" s="15">
        <f t="shared" ref="D24:G24" si="19">D18+D23</f>
        <v>0</v>
      </c>
      <c r="E24" s="15">
        <f t="shared" si="19"/>
        <v>0</v>
      </c>
      <c r="F24" s="16">
        <f t="shared" si="0"/>
        <v>0</v>
      </c>
      <c r="G24" s="15">
        <f t="shared" si="19"/>
        <v>0</v>
      </c>
      <c r="H24" s="54"/>
      <c r="I24" s="15">
        <f t="shared" ref="I24" si="20">I18+I23</f>
        <v>0</v>
      </c>
    </row>
    <row r="27" spans="1:9" ht="60" x14ac:dyDescent="0.2">
      <c r="A27" s="8" t="s">
        <v>1</v>
      </c>
      <c r="B27" s="8" t="s">
        <v>2</v>
      </c>
      <c r="C27" s="8" t="s">
        <v>135</v>
      </c>
      <c r="D27" s="8" t="s">
        <v>136</v>
      </c>
      <c r="E27" s="8" t="s">
        <v>137</v>
      </c>
      <c r="F27" s="8" t="s">
        <v>392</v>
      </c>
      <c r="G27" s="8" t="s">
        <v>390</v>
      </c>
      <c r="H27" s="53" t="s">
        <v>138</v>
      </c>
      <c r="I27" s="8" t="s">
        <v>391</v>
      </c>
    </row>
    <row r="28" spans="1:9" ht="25.5" x14ac:dyDescent="0.2">
      <c r="A28" s="10" t="s">
        <v>51</v>
      </c>
      <c r="B28" s="11" t="s">
        <v>52</v>
      </c>
      <c r="C28" s="12"/>
      <c r="D28" s="12"/>
      <c r="E28" s="12"/>
      <c r="F28" s="12">
        <f>D28+E28</f>
        <v>0</v>
      </c>
      <c r="G28" s="12"/>
      <c r="H28" s="54"/>
      <c r="I28" s="12"/>
    </row>
    <row r="29" spans="1:9" x14ac:dyDescent="0.2">
      <c r="A29" s="51" t="s">
        <v>269</v>
      </c>
      <c r="B29" s="11" t="s">
        <v>387</v>
      </c>
      <c r="C29" s="12"/>
      <c r="D29" s="12"/>
      <c r="E29" s="12"/>
      <c r="F29" s="12">
        <f>D29+E29</f>
        <v>0</v>
      </c>
      <c r="G29" s="12"/>
      <c r="H29" s="54"/>
      <c r="I29" s="12"/>
    </row>
    <row r="30" spans="1:9" ht="25.5" x14ac:dyDescent="0.2">
      <c r="A30" s="51" t="s">
        <v>270</v>
      </c>
      <c r="B30" s="11" t="s">
        <v>386</v>
      </c>
      <c r="C30" s="12"/>
      <c r="D30" s="12"/>
      <c r="E30" s="12"/>
      <c r="F30" s="12">
        <f>D30+E30</f>
        <v>0</v>
      </c>
      <c r="G30" s="12"/>
      <c r="H30" s="54"/>
      <c r="I30" s="12"/>
    </row>
    <row r="31" spans="1:9" x14ac:dyDescent="0.2">
      <c r="A31" s="10" t="s">
        <v>53</v>
      </c>
      <c r="B31" s="11" t="s">
        <v>54</v>
      </c>
      <c r="C31" s="12"/>
      <c r="D31" s="12"/>
      <c r="E31" s="12"/>
      <c r="F31" s="12">
        <f t="shared" ref="F31:F73" si="21">D31+E31</f>
        <v>0</v>
      </c>
      <c r="G31" s="12"/>
      <c r="H31" s="54"/>
      <c r="I31" s="12"/>
    </row>
    <row r="32" spans="1:9" x14ac:dyDescent="0.2">
      <c r="A32" s="10" t="s">
        <v>55</v>
      </c>
      <c r="B32" s="11" t="s">
        <v>56</v>
      </c>
      <c r="C32" s="12"/>
      <c r="D32" s="12"/>
      <c r="E32" s="12"/>
      <c r="F32" s="12">
        <f t="shared" si="21"/>
        <v>0</v>
      </c>
      <c r="G32" s="12"/>
      <c r="H32" s="54"/>
      <c r="I32" s="12"/>
    </row>
    <row r="33" spans="1:9" x14ac:dyDescent="0.2">
      <c r="A33" s="10" t="s">
        <v>57</v>
      </c>
      <c r="B33" s="11" t="s">
        <v>58</v>
      </c>
      <c r="C33" s="12"/>
      <c r="D33" s="12"/>
      <c r="E33" s="12"/>
      <c r="F33" s="12">
        <f t="shared" si="21"/>
        <v>0</v>
      </c>
      <c r="G33" s="12"/>
      <c r="H33" s="54"/>
      <c r="I33" s="12"/>
    </row>
    <row r="34" spans="1:9" ht="25.5" x14ac:dyDescent="0.2">
      <c r="A34" s="10" t="s">
        <v>59</v>
      </c>
      <c r="B34" s="11" t="s">
        <v>60</v>
      </c>
      <c r="C34" s="12"/>
      <c r="D34" s="12"/>
      <c r="E34" s="12"/>
      <c r="F34" s="12">
        <f t="shared" si="21"/>
        <v>0</v>
      </c>
      <c r="G34" s="12"/>
      <c r="H34" s="54"/>
      <c r="I34" s="12"/>
    </row>
    <row r="35" spans="1:9" ht="25.5" x14ac:dyDescent="0.2">
      <c r="A35" s="10" t="s">
        <v>61</v>
      </c>
      <c r="B35" s="11" t="s">
        <v>62</v>
      </c>
      <c r="C35" s="12">
        <f>SUM(C28:C34)</f>
        <v>0</v>
      </c>
      <c r="D35" s="12">
        <f t="shared" ref="D35:G35" si="22">SUM(D28:D34)</f>
        <v>0</v>
      </c>
      <c r="E35" s="12">
        <f t="shared" si="22"/>
        <v>0</v>
      </c>
      <c r="F35" s="12">
        <f t="shared" si="21"/>
        <v>0</v>
      </c>
      <c r="G35" s="12">
        <f t="shared" si="22"/>
        <v>0</v>
      </c>
      <c r="H35" s="54"/>
      <c r="I35" s="12">
        <f t="shared" ref="I35" si="23">SUM(I28:I34)</f>
        <v>0</v>
      </c>
    </row>
    <row r="36" spans="1:9" ht="51" x14ac:dyDescent="0.2">
      <c r="A36" s="10" t="s">
        <v>63</v>
      </c>
      <c r="B36" s="11" t="s">
        <v>64</v>
      </c>
      <c r="C36" s="12"/>
      <c r="D36" s="12"/>
      <c r="E36" s="12"/>
      <c r="F36" s="12">
        <f t="shared" si="21"/>
        <v>0</v>
      </c>
      <c r="G36" s="12"/>
      <c r="H36" s="54"/>
      <c r="I36" s="12"/>
    </row>
    <row r="37" spans="1:9" ht="25.5" x14ac:dyDescent="0.2">
      <c r="A37" s="10" t="s">
        <v>65</v>
      </c>
      <c r="B37" s="11" t="s">
        <v>66</v>
      </c>
      <c r="C37" s="12"/>
      <c r="D37" s="12"/>
      <c r="E37" s="12"/>
      <c r="F37" s="12">
        <f t="shared" si="21"/>
        <v>0</v>
      </c>
      <c r="G37" s="12"/>
      <c r="H37" s="54"/>
      <c r="I37" s="12"/>
    </row>
    <row r="38" spans="1:9" ht="25.5" x14ac:dyDescent="0.2">
      <c r="A38" s="10" t="s">
        <v>67</v>
      </c>
      <c r="B38" s="11" t="s">
        <v>68</v>
      </c>
      <c r="C38" s="12">
        <f>SUM(C36:C37)</f>
        <v>0</v>
      </c>
      <c r="D38" s="12">
        <f t="shared" ref="D38:G38" si="24">SUM(D36:D37)</f>
        <v>0</v>
      </c>
      <c r="E38" s="12">
        <f t="shared" si="24"/>
        <v>0</v>
      </c>
      <c r="F38" s="12">
        <f t="shared" si="21"/>
        <v>0</v>
      </c>
      <c r="G38" s="12">
        <f t="shared" si="24"/>
        <v>0</v>
      </c>
      <c r="H38" s="54"/>
      <c r="I38" s="12">
        <f t="shared" ref="I38" si="25">SUM(I36:I37)</f>
        <v>0</v>
      </c>
    </row>
    <row r="39" spans="1:9" x14ac:dyDescent="0.2">
      <c r="A39" s="13" t="s">
        <v>69</v>
      </c>
      <c r="B39" s="14" t="s">
        <v>70</v>
      </c>
      <c r="C39" s="15">
        <f>C35+C38</f>
        <v>0</v>
      </c>
      <c r="D39" s="15">
        <f t="shared" ref="D39:G39" si="26">D35+D38</f>
        <v>0</v>
      </c>
      <c r="E39" s="15">
        <f t="shared" si="26"/>
        <v>0</v>
      </c>
      <c r="F39" s="12">
        <f t="shared" si="21"/>
        <v>0</v>
      </c>
      <c r="G39" s="15">
        <f t="shared" si="26"/>
        <v>0</v>
      </c>
      <c r="H39" s="54"/>
      <c r="I39" s="15">
        <f t="shared" ref="I39" si="27">I35+I38</f>
        <v>0</v>
      </c>
    </row>
    <row r="40" spans="1:9" ht="38.25" x14ac:dyDescent="0.2">
      <c r="A40" s="13" t="s">
        <v>71</v>
      </c>
      <c r="B40" s="14" t="s">
        <v>72</v>
      </c>
      <c r="C40" s="15">
        <f>SUM(C41:C44)</f>
        <v>0</v>
      </c>
      <c r="D40" s="15">
        <f t="shared" ref="D40:G40" si="28">SUM(D41:D44)</f>
        <v>0</v>
      </c>
      <c r="E40" s="15">
        <f t="shared" si="28"/>
        <v>0</v>
      </c>
      <c r="F40" s="12">
        <f t="shared" si="21"/>
        <v>0</v>
      </c>
      <c r="G40" s="15">
        <f t="shared" si="28"/>
        <v>0</v>
      </c>
      <c r="H40" s="54"/>
      <c r="I40" s="15">
        <f t="shared" ref="I40" si="29">SUM(I41:I44)</f>
        <v>0</v>
      </c>
    </row>
    <row r="41" spans="1:9" x14ac:dyDescent="0.2">
      <c r="A41" s="10" t="s">
        <v>73</v>
      </c>
      <c r="B41" s="11" t="s">
        <v>74</v>
      </c>
      <c r="C41" s="12"/>
      <c r="D41" s="12"/>
      <c r="E41" s="12"/>
      <c r="F41" s="12">
        <f t="shared" si="21"/>
        <v>0</v>
      </c>
      <c r="G41" s="12"/>
      <c r="H41" s="54"/>
      <c r="I41" s="12"/>
    </row>
    <row r="42" spans="1:9" x14ac:dyDescent="0.2">
      <c r="A42" s="10" t="s">
        <v>75</v>
      </c>
      <c r="B42" s="11" t="s">
        <v>76</v>
      </c>
      <c r="C42" s="12"/>
      <c r="D42" s="12"/>
      <c r="E42" s="12"/>
      <c r="F42" s="12">
        <f t="shared" si="21"/>
        <v>0</v>
      </c>
      <c r="G42" s="12"/>
      <c r="H42" s="54"/>
      <c r="I42" s="12"/>
    </row>
    <row r="43" spans="1:9" x14ac:dyDescent="0.2">
      <c r="A43" s="10"/>
      <c r="B43" s="11"/>
      <c r="C43" s="12"/>
      <c r="D43" s="12"/>
      <c r="E43" s="12"/>
      <c r="F43" s="12">
        <f t="shared" si="21"/>
        <v>0</v>
      </c>
      <c r="G43" s="12"/>
      <c r="H43" s="54"/>
      <c r="I43" s="12"/>
    </row>
    <row r="44" spans="1:9" ht="25.5" x14ac:dyDescent="0.2">
      <c r="A44" s="10" t="s">
        <v>77</v>
      </c>
      <c r="B44" s="11" t="s">
        <v>78</v>
      </c>
      <c r="C44" s="12"/>
      <c r="D44" s="12"/>
      <c r="E44" s="12"/>
      <c r="F44" s="12">
        <f t="shared" si="21"/>
        <v>0</v>
      </c>
      <c r="G44" s="12"/>
      <c r="H44" s="54"/>
      <c r="I44" s="12"/>
    </row>
    <row r="45" spans="1:9" x14ac:dyDescent="0.2">
      <c r="A45" s="10" t="s">
        <v>79</v>
      </c>
      <c r="B45" s="11" t="s">
        <v>80</v>
      </c>
      <c r="C45" s="12"/>
      <c r="D45" s="12"/>
      <c r="E45" s="12"/>
      <c r="F45" s="12">
        <f t="shared" si="21"/>
        <v>0</v>
      </c>
      <c r="G45" s="12"/>
      <c r="H45" s="54"/>
      <c r="I45" s="12"/>
    </row>
    <row r="46" spans="1:9" ht="25.5" x14ac:dyDescent="0.2">
      <c r="A46" s="10" t="s">
        <v>81</v>
      </c>
      <c r="B46" s="11" t="s">
        <v>82</v>
      </c>
      <c r="C46" s="12"/>
      <c r="D46" s="12"/>
      <c r="E46" s="12"/>
      <c r="F46" s="12">
        <f t="shared" si="21"/>
        <v>0</v>
      </c>
      <c r="G46" s="12"/>
      <c r="H46" s="54"/>
      <c r="I46" s="12"/>
    </row>
    <row r="47" spans="1:9" x14ac:dyDescent="0.2">
      <c r="A47" s="10" t="s">
        <v>12</v>
      </c>
      <c r="B47" s="11" t="s">
        <v>83</v>
      </c>
      <c r="C47" s="12">
        <f>SUM(C45:C46)</f>
        <v>0</v>
      </c>
      <c r="D47" s="12">
        <f t="shared" ref="D47:E47" si="30">SUM(D45:D46)</f>
        <v>0</v>
      </c>
      <c r="E47" s="12">
        <f t="shared" si="30"/>
        <v>0</v>
      </c>
      <c r="F47" s="12">
        <f t="shared" si="21"/>
        <v>0</v>
      </c>
      <c r="G47" s="12">
        <f t="shared" ref="G47" si="31">SUM(G45:G46)</f>
        <v>0</v>
      </c>
      <c r="H47" s="54"/>
      <c r="I47" s="12">
        <f t="shared" ref="I47" si="32">SUM(I45:I46)</f>
        <v>0</v>
      </c>
    </row>
    <row r="48" spans="1:9" ht="25.5" x14ac:dyDescent="0.2">
      <c r="A48" s="10" t="s">
        <v>84</v>
      </c>
      <c r="B48" s="11" t="s">
        <v>85</v>
      </c>
      <c r="C48" s="12"/>
      <c r="D48" s="12"/>
      <c r="E48" s="12"/>
      <c r="F48" s="12">
        <f t="shared" si="21"/>
        <v>0</v>
      </c>
      <c r="G48" s="12"/>
      <c r="H48" s="54"/>
      <c r="I48" s="12"/>
    </row>
    <row r="49" spans="1:9" ht="25.5" x14ac:dyDescent="0.2">
      <c r="A49" s="10" t="s">
        <v>86</v>
      </c>
      <c r="B49" s="11" t="s">
        <v>87</v>
      </c>
      <c r="C49" s="12"/>
      <c r="D49" s="12"/>
      <c r="E49" s="12"/>
      <c r="F49" s="12">
        <f t="shared" si="21"/>
        <v>0</v>
      </c>
      <c r="G49" s="12"/>
      <c r="H49" s="54"/>
      <c r="I49" s="12"/>
    </row>
    <row r="50" spans="1:9" ht="25.5" x14ac:dyDescent="0.2">
      <c r="A50" s="10" t="s">
        <v>88</v>
      </c>
      <c r="B50" s="11" t="s">
        <v>89</v>
      </c>
      <c r="C50" s="12">
        <f>SUM(C48:C49)</f>
        <v>0</v>
      </c>
      <c r="D50" s="12">
        <f t="shared" ref="D50:G50" si="33">SUM(D48:D49)</f>
        <v>0</v>
      </c>
      <c r="E50" s="12">
        <f t="shared" si="33"/>
        <v>0</v>
      </c>
      <c r="F50" s="12">
        <f t="shared" si="21"/>
        <v>0</v>
      </c>
      <c r="G50" s="12">
        <f t="shared" si="33"/>
        <v>0</v>
      </c>
      <c r="H50" s="54"/>
      <c r="I50" s="12">
        <f t="shared" ref="I50" si="34">SUM(I48:I49)</f>
        <v>0</v>
      </c>
    </row>
    <row r="51" spans="1:9" x14ac:dyDescent="0.2">
      <c r="A51" s="10" t="s">
        <v>14</v>
      </c>
      <c r="B51" s="11" t="s">
        <v>90</v>
      </c>
      <c r="C51" s="12"/>
      <c r="D51" s="12"/>
      <c r="E51" s="12"/>
      <c r="F51" s="12">
        <f t="shared" si="21"/>
        <v>0</v>
      </c>
      <c r="G51" s="12"/>
      <c r="H51" s="54"/>
      <c r="I51" s="12"/>
    </row>
    <row r="52" spans="1:9" x14ac:dyDescent="0.2">
      <c r="A52" s="10" t="s">
        <v>91</v>
      </c>
      <c r="B52" s="11" t="s">
        <v>92</v>
      </c>
      <c r="C52" s="12"/>
      <c r="D52" s="12"/>
      <c r="E52" s="12"/>
      <c r="F52" s="12">
        <f t="shared" si="21"/>
        <v>0</v>
      </c>
      <c r="G52" s="12"/>
      <c r="H52" s="54"/>
      <c r="I52" s="12"/>
    </row>
    <row r="53" spans="1:9" ht="25.5" x14ac:dyDescent="0.2">
      <c r="A53" s="10" t="s">
        <v>93</v>
      </c>
      <c r="B53" s="11" t="s">
        <v>94</v>
      </c>
      <c r="C53" s="12"/>
      <c r="D53" s="12"/>
      <c r="E53" s="12"/>
      <c r="F53" s="12">
        <f t="shared" si="21"/>
        <v>0</v>
      </c>
      <c r="G53" s="12"/>
      <c r="H53" s="54"/>
      <c r="I53" s="12"/>
    </row>
    <row r="54" spans="1:9" ht="25.5" x14ac:dyDescent="0.2">
      <c r="A54" s="10">
        <v>43</v>
      </c>
      <c r="B54" s="17" t="s">
        <v>146</v>
      </c>
      <c r="C54" s="12"/>
      <c r="D54" s="12"/>
      <c r="E54" s="12"/>
      <c r="F54" s="12">
        <f t="shared" si="21"/>
        <v>0</v>
      </c>
      <c r="G54" s="12"/>
      <c r="H54" s="54"/>
      <c r="I54" s="12"/>
    </row>
    <row r="55" spans="1:9" x14ac:dyDescent="0.2">
      <c r="A55" s="10" t="s">
        <v>95</v>
      </c>
      <c r="B55" s="11" t="s">
        <v>96</v>
      </c>
      <c r="C55" s="12"/>
      <c r="D55" s="12"/>
      <c r="E55" s="12"/>
      <c r="F55" s="12">
        <f t="shared" si="21"/>
        <v>0</v>
      </c>
      <c r="G55" s="12"/>
      <c r="H55" s="54"/>
      <c r="I55" s="12"/>
    </row>
    <row r="56" spans="1:9" ht="25.5" x14ac:dyDescent="0.2">
      <c r="A56" s="10" t="s">
        <v>97</v>
      </c>
      <c r="B56" s="11" t="s">
        <v>98</v>
      </c>
      <c r="C56" s="12">
        <f>SUM(C51:C55)</f>
        <v>0</v>
      </c>
      <c r="D56" s="12">
        <f t="shared" ref="D56:G56" si="35">SUM(D51:D55)</f>
        <v>0</v>
      </c>
      <c r="E56" s="12">
        <f t="shared" si="35"/>
        <v>0</v>
      </c>
      <c r="F56" s="12">
        <f t="shared" si="21"/>
        <v>0</v>
      </c>
      <c r="G56" s="12">
        <f t="shared" si="35"/>
        <v>0</v>
      </c>
      <c r="H56" s="54"/>
      <c r="I56" s="12">
        <f t="shared" ref="I56" si="36">SUM(I51:I55)</f>
        <v>0</v>
      </c>
    </row>
    <row r="57" spans="1:9" x14ac:dyDescent="0.2">
      <c r="A57" s="10" t="s">
        <v>99</v>
      </c>
      <c r="B57" s="11" t="s">
        <v>100</v>
      </c>
      <c r="C57" s="12"/>
      <c r="D57" s="12"/>
      <c r="E57" s="12"/>
      <c r="F57" s="12">
        <f t="shared" si="21"/>
        <v>0</v>
      </c>
      <c r="G57" s="12"/>
      <c r="H57" s="54"/>
      <c r="I57" s="12"/>
    </row>
    <row r="58" spans="1:9" ht="25.5" x14ac:dyDescent="0.2">
      <c r="A58" s="10" t="s">
        <v>101</v>
      </c>
      <c r="B58" s="11" t="s">
        <v>102</v>
      </c>
      <c r="C58" s="12">
        <f>SUM(C57)</f>
        <v>0</v>
      </c>
      <c r="D58" s="12">
        <f t="shared" ref="D58:G58" si="37">SUM(D57)</f>
        <v>0</v>
      </c>
      <c r="E58" s="12">
        <f t="shared" si="37"/>
        <v>0</v>
      </c>
      <c r="F58" s="12">
        <f t="shared" si="21"/>
        <v>0</v>
      </c>
      <c r="G58" s="12">
        <f t="shared" si="37"/>
        <v>0</v>
      </c>
      <c r="H58" s="54"/>
      <c r="I58" s="12">
        <f t="shared" ref="I58" si="38">SUM(I57)</f>
        <v>0</v>
      </c>
    </row>
    <row r="59" spans="1:9" ht="25.5" x14ac:dyDescent="0.2">
      <c r="A59" s="10" t="s">
        <v>103</v>
      </c>
      <c r="B59" s="11" t="s">
        <v>104</v>
      </c>
      <c r="C59" s="12"/>
      <c r="D59" s="12"/>
      <c r="E59" s="12"/>
      <c r="F59" s="12">
        <f t="shared" si="21"/>
        <v>0</v>
      </c>
      <c r="G59" s="12"/>
      <c r="H59" s="54"/>
      <c r="I59" s="12"/>
    </row>
    <row r="60" spans="1:9" x14ac:dyDescent="0.2">
      <c r="A60" s="10" t="s">
        <v>105</v>
      </c>
      <c r="B60" s="11" t="s">
        <v>106</v>
      </c>
      <c r="C60" s="12"/>
      <c r="D60" s="12"/>
      <c r="E60" s="12"/>
      <c r="F60" s="12">
        <f t="shared" si="21"/>
        <v>0</v>
      </c>
      <c r="G60" s="12"/>
      <c r="H60" s="54"/>
      <c r="I60" s="12"/>
    </row>
    <row r="61" spans="1:9" ht="25.5" x14ac:dyDescent="0.2">
      <c r="A61" s="10" t="s">
        <v>107</v>
      </c>
      <c r="B61" s="11" t="s">
        <v>108</v>
      </c>
      <c r="C61" s="12">
        <f>SUM(C59:C60)</f>
        <v>0</v>
      </c>
      <c r="D61" s="12">
        <f t="shared" ref="D61:G61" si="39">SUM(D59:D60)</f>
        <v>0</v>
      </c>
      <c r="E61" s="12">
        <f t="shared" si="39"/>
        <v>0</v>
      </c>
      <c r="F61" s="12">
        <f t="shared" si="21"/>
        <v>0</v>
      </c>
      <c r="G61" s="12">
        <f t="shared" si="39"/>
        <v>0</v>
      </c>
      <c r="H61" s="54"/>
      <c r="I61" s="12">
        <f t="shared" ref="I61" si="40">SUM(I59:I60)</f>
        <v>0</v>
      </c>
    </row>
    <row r="62" spans="1:9" ht="25.5" x14ac:dyDescent="0.2">
      <c r="A62" s="13" t="s">
        <v>109</v>
      </c>
      <c r="B62" s="14" t="s">
        <v>110</v>
      </c>
      <c r="C62" s="15">
        <f>C47+C50+C56+C58+C61</f>
        <v>0</v>
      </c>
      <c r="D62" s="15">
        <f t="shared" ref="D62:G62" si="41">D47+D50+D56+D58+D61</f>
        <v>0</v>
      </c>
      <c r="E62" s="15">
        <f t="shared" si="41"/>
        <v>0</v>
      </c>
      <c r="F62" s="12">
        <f t="shared" si="21"/>
        <v>0</v>
      </c>
      <c r="G62" s="15">
        <f t="shared" si="41"/>
        <v>0</v>
      </c>
      <c r="H62" s="54"/>
      <c r="I62" s="15">
        <f t="shared" ref="I62" si="42">I47+I50+I56+I58+I61</f>
        <v>0</v>
      </c>
    </row>
    <row r="63" spans="1:9" ht="25.5" x14ac:dyDescent="0.2">
      <c r="A63" s="10" t="s">
        <v>111</v>
      </c>
      <c r="B63" s="11" t="s">
        <v>112</v>
      </c>
      <c r="C63" s="12"/>
      <c r="D63" s="12"/>
      <c r="E63" s="12"/>
      <c r="F63" s="12">
        <f t="shared" si="21"/>
        <v>0</v>
      </c>
      <c r="G63" s="12">
        <v>0</v>
      </c>
      <c r="H63" s="54"/>
      <c r="I63" s="12">
        <v>0</v>
      </c>
    </row>
    <row r="64" spans="1:9" ht="38.25" x14ac:dyDescent="0.2">
      <c r="A64" s="10" t="s">
        <v>113</v>
      </c>
      <c r="B64" s="11" t="s">
        <v>114</v>
      </c>
      <c r="C64" s="12"/>
      <c r="D64" s="12"/>
      <c r="E64" s="12"/>
      <c r="F64" s="12">
        <f t="shared" si="21"/>
        <v>0</v>
      </c>
      <c r="G64" s="12">
        <v>0</v>
      </c>
      <c r="H64" s="54"/>
      <c r="I64" s="12">
        <v>0</v>
      </c>
    </row>
    <row r="65" spans="1:9" ht="25.5" x14ac:dyDescent="0.2">
      <c r="A65" s="10" t="s">
        <v>115</v>
      </c>
      <c r="B65" s="11" t="s">
        <v>116</v>
      </c>
      <c r="C65" s="12">
        <v>0</v>
      </c>
      <c r="D65" s="12">
        <v>0</v>
      </c>
      <c r="E65" s="12">
        <v>0</v>
      </c>
      <c r="F65" s="12">
        <f t="shared" si="21"/>
        <v>0</v>
      </c>
      <c r="G65" s="12">
        <v>0</v>
      </c>
      <c r="H65" s="54"/>
      <c r="I65" s="12">
        <v>0</v>
      </c>
    </row>
    <row r="66" spans="1:9" ht="38.25" x14ac:dyDescent="0.2">
      <c r="A66" s="10" t="s">
        <v>117</v>
      </c>
      <c r="B66" s="11" t="s">
        <v>118</v>
      </c>
      <c r="C66" s="12">
        <v>0</v>
      </c>
      <c r="D66" s="12">
        <v>0</v>
      </c>
      <c r="E66" s="12">
        <v>0</v>
      </c>
      <c r="F66" s="12">
        <f t="shared" si="21"/>
        <v>0</v>
      </c>
      <c r="G66" s="12">
        <v>0</v>
      </c>
      <c r="H66" s="54"/>
      <c r="I66" s="12">
        <v>0</v>
      </c>
    </row>
    <row r="67" spans="1:9" ht="25.5" x14ac:dyDescent="0.2">
      <c r="A67" s="13" t="s">
        <v>119</v>
      </c>
      <c r="B67" s="14" t="s">
        <v>120</v>
      </c>
      <c r="C67" s="15">
        <f>C63+C65</f>
        <v>0</v>
      </c>
      <c r="D67" s="15">
        <f t="shared" ref="D67:G67" si="43">D63+D65</f>
        <v>0</v>
      </c>
      <c r="E67" s="15">
        <f t="shared" si="43"/>
        <v>0</v>
      </c>
      <c r="F67" s="12">
        <f t="shared" si="21"/>
        <v>0</v>
      </c>
      <c r="G67" s="15">
        <f t="shared" si="43"/>
        <v>0</v>
      </c>
      <c r="H67" s="54"/>
      <c r="I67" s="15">
        <f t="shared" ref="I67" si="44">I63+I65</f>
        <v>0</v>
      </c>
    </row>
    <row r="68" spans="1:9" ht="25.5" x14ac:dyDescent="0.2">
      <c r="A68" s="10">
        <v>191</v>
      </c>
      <c r="B68" s="11" t="s">
        <v>394</v>
      </c>
      <c r="C68" s="15"/>
      <c r="D68" s="15"/>
      <c r="E68" s="15"/>
      <c r="F68" s="12"/>
      <c r="G68" s="15"/>
      <c r="H68" s="54"/>
      <c r="I68" s="15"/>
    </row>
    <row r="69" spans="1:9" ht="25.5" x14ac:dyDescent="0.2">
      <c r="A69" s="10" t="s">
        <v>121</v>
      </c>
      <c r="B69" s="11" t="s">
        <v>122</v>
      </c>
      <c r="C69" s="12">
        <v>0</v>
      </c>
      <c r="D69" s="12"/>
      <c r="E69" s="12"/>
      <c r="F69" s="12">
        <f t="shared" si="21"/>
        <v>0</v>
      </c>
      <c r="G69" s="12"/>
      <c r="H69" s="54"/>
      <c r="I69" s="12"/>
    </row>
    <row r="70" spans="1:9" ht="38.25" x14ac:dyDescent="0.2">
      <c r="A70" s="10" t="s">
        <v>123</v>
      </c>
      <c r="B70" s="11" t="s">
        <v>124</v>
      </c>
      <c r="C70" s="12">
        <v>0</v>
      </c>
      <c r="D70" s="12"/>
      <c r="E70" s="12"/>
      <c r="F70" s="12">
        <f t="shared" si="21"/>
        <v>0</v>
      </c>
      <c r="G70" s="12"/>
      <c r="H70" s="54"/>
      <c r="I70" s="12"/>
    </row>
    <row r="71" spans="1:9" ht="25.5" x14ac:dyDescent="0.2">
      <c r="A71" s="13" t="s">
        <v>125</v>
      </c>
      <c r="B71" s="14" t="s">
        <v>126</v>
      </c>
      <c r="C71" s="15">
        <f>SUM(C68:C70)</f>
        <v>0</v>
      </c>
      <c r="D71" s="15">
        <f t="shared" ref="D71:G71" si="45">SUM(D68:D70)</f>
        <v>0</v>
      </c>
      <c r="E71" s="15">
        <f t="shared" si="45"/>
        <v>0</v>
      </c>
      <c r="F71" s="15">
        <f t="shared" si="45"/>
        <v>0</v>
      </c>
      <c r="G71" s="15">
        <f t="shared" si="45"/>
        <v>0</v>
      </c>
      <c r="H71" s="54"/>
      <c r="I71" s="15">
        <f t="shared" ref="I71" si="46">SUM(I69:I70)</f>
        <v>0</v>
      </c>
    </row>
    <row r="72" spans="1:9" ht="38.25" x14ac:dyDescent="0.2">
      <c r="A72" s="13" t="s">
        <v>127</v>
      </c>
      <c r="B72" s="14" t="s">
        <v>128</v>
      </c>
      <c r="C72" s="15">
        <f>C39+C40+C62+C67+C71</f>
        <v>0</v>
      </c>
      <c r="D72" s="15">
        <f t="shared" ref="D72:G72" si="47">D39+D40+D62+D67+D71</f>
        <v>0</v>
      </c>
      <c r="E72" s="15">
        <f t="shared" si="47"/>
        <v>0</v>
      </c>
      <c r="F72" s="12">
        <f t="shared" si="21"/>
        <v>0</v>
      </c>
      <c r="G72" s="15">
        <f t="shared" si="47"/>
        <v>0</v>
      </c>
      <c r="H72" s="54"/>
      <c r="I72" s="15">
        <f t="shared" ref="I72" si="48">I39+I40+I62+I67+I71</f>
        <v>0</v>
      </c>
    </row>
    <row r="73" spans="1:9" ht="25.5" x14ac:dyDescent="0.2">
      <c r="A73" s="13" t="s">
        <v>129</v>
      </c>
      <c r="B73" s="14" t="s">
        <v>130</v>
      </c>
      <c r="C73" s="15">
        <f>SUM(C72)</f>
        <v>0</v>
      </c>
      <c r="D73" s="15">
        <f t="shared" ref="D73:G73" si="49">SUM(D72)</f>
        <v>0</v>
      </c>
      <c r="E73" s="15">
        <f t="shared" si="49"/>
        <v>0</v>
      </c>
      <c r="F73" s="12">
        <f t="shared" si="21"/>
        <v>0</v>
      </c>
      <c r="G73" s="15">
        <f t="shared" si="49"/>
        <v>0</v>
      </c>
      <c r="H73" s="54"/>
      <c r="I73" s="15">
        <f t="shared" ref="I73" si="50">SUM(I72)</f>
        <v>0</v>
      </c>
    </row>
    <row r="75" spans="1:9" x14ac:dyDescent="0.2">
      <c r="A75" s="14"/>
      <c r="B75" s="14" t="s">
        <v>395</v>
      </c>
      <c r="C75" s="14"/>
      <c r="D75" s="14"/>
      <c r="E75" s="14"/>
      <c r="F75" s="14"/>
      <c r="G75" s="14"/>
      <c r="H75" s="14"/>
      <c r="I75" s="13">
        <v>0</v>
      </c>
    </row>
    <row r="76" spans="1:9" x14ac:dyDescent="0.2">
      <c r="A76" s="14"/>
      <c r="B76" s="14" t="s">
        <v>396</v>
      </c>
      <c r="C76" s="14"/>
      <c r="D76" s="14"/>
      <c r="E76" s="14"/>
      <c r="F76" s="14"/>
      <c r="G76" s="14"/>
      <c r="H76" s="14"/>
      <c r="I76" s="13">
        <v>0</v>
      </c>
    </row>
  </sheetData>
  <mergeCells count="2">
    <mergeCell ref="A2:H2"/>
    <mergeCell ref="A3:H3"/>
  </mergeCells>
  <pageMargins left="0.25" right="0.25" top="0.75" bottom="0.75" header="0.3" footer="0.3"/>
  <pageSetup paperSize="9" scale="86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I76"/>
  <sheetViews>
    <sheetView topLeftCell="A46" zoomScaleNormal="100" workbookViewId="0">
      <selection activeCell="M44" sqref="M44"/>
    </sheetView>
  </sheetViews>
  <sheetFormatPr defaultRowHeight="15" x14ac:dyDescent="0.2"/>
  <cols>
    <col min="2" max="2" width="21.6640625" customWidth="1"/>
    <col min="6" max="6" width="13.21875" customWidth="1"/>
    <col min="8" max="8" width="13.33203125" style="52" bestFit="1" customWidth="1"/>
  </cols>
  <sheetData>
    <row r="1" spans="1:9" x14ac:dyDescent="0.2">
      <c r="A1" s="9" t="s">
        <v>144</v>
      </c>
    </row>
    <row r="2" spans="1:9" ht="15.75" x14ac:dyDescent="0.25">
      <c r="A2" s="106" t="s">
        <v>393</v>
      </c>
      <c r="B2" s="106"/>
      <c r="C2" s="106"/>
      <c r="D2" s="106"/>
      <c r="E2" s="106"/>
      <c r="F2" s="106"/>
      <c r="G2" s="106"/>
      <c r="H2" s="106"/>
    </row>
    <row r="3" spans="1:9" ht="15.75" x14ac:dyDescent="0.25">
      <c r="A3" s="106" t="s">
        <v>11</v>
      </c>
      <c r="B3" s="106"/>
      <c r="C3" s="106"/>
      <c r="D3" s="106"/>
      <c r="E3" s="106"/>
      <c r="F3" s="106"/>
      <c r="G3" s="106"/>
      <c r="H3" s="106"/>
    </row>
    <row r="5" spans="1:9" ht="60" x14ac:dyDescent="0.2">
      <c r="A5" s="8" t="s">
        <v>1</v>
      </c>
      <c r="B5" s="8" t="s">
        <v>2</v>
      </c>
      <c r="C5" s="8" t="s">
        <v>135</v>
      </c>
      <c r="D5" s="8" t="s">
        <v>136</v>
      </c>
      <c r="E5" s="8" t="s">
        <v>137</v>
      </c>
      <c r="F5" s="8" t="s">
        <v>392</v>
      </c>
      <c r="G5" s="8" t="s">
        <v>390</v>
      </c>
      <c r="H5" s="53" t="s">
        <v>138</v>
      </c>
      <c r="I5" s="8" t="s">
        <v>391</v>
      </c>
    </row>
    <row r="6" spans="1:9" ht="51" x14ac:dyDescent="0.2">
      <c r="A6" s="10" t="s">
        <v>12</v>
      </c>
      <c r="B6" s="11" t="s">
        <v>13</v>
      </c>
      <c r="C6" s="12">
        <v>0</v>
      </c>
      <c r="D6" s="12">
        <v>0</v>
      </c>
      <c r="E6" s="12">
        <v>0</v>
      </c>
      <c r="F6" s="12">
        <f>SUM(D6:E6)</f>
        <v>0</v>
      </c>
      <c r="G6" s="12">
        <v>0</v>
      </c>
      <c r="H6" s="54"/>
      <c r="I6" s="12">
        <v>0</v>
      </c>
    </row>
    <row r="7" spans="1:9" ht="25.5" x14ac:dyDescent="0.2">
      <c r="A7" s="10" t="s">
        <v>14</v>
      </c>
      <c r="B7" s="11" t="s">
        <v>15</v>
      </c>
      <c r="C7" s="12">
        <v>0</v>
      </c>
      <c r="D7" s="12">
        <v>0</v>
      </c>
      <c r="E7" s="12">
        <v>0</v>
      </c>
      <c r="F7" s="12">
        <f t="shared" ref="F7:F24" si="0">SUM(D7:E7)</f>
        <v>0</v>
      </c>
      <c r="G7" s="12">
        <v>0</v>
      </c>
      <c r="H7" s="54"/>
      <c r="I7" s="12">
        <v>0</v>
      </c>
    </row>
    <row r="8" spans="1:9" ht="38.25" x14ac:dyDescent="0.2">
      <c r="A8" s="13" t="s">
        <v>16</v>
      </c>
      <c r="B8" s="14" t="s">
        <v>17</v>
      </c>
      <c r="C8" s="15">
        <f>SUM(C6)</f>
        <v>0</v>
      </c>
      <c r="D8" s="15">
        <f t="shared" ref="D8:G8" si="1">SUM(D6)</f>
        <v>0</v>
      </c>
      <c r="E8" s="15">
        <f t="shared" si="1"/>
        <v>0</v>
      </c>
      <c r="F8" s="16">
        <f t="shared" si="0"/>
        <v>0</v>
      </c>
      <c r="G8" s="15">
        <f t="shared" si="1"/>
        <v>0</v>
      </c>
      <c r="H8" s="54"/>
      <c r="I8" s="15">
        <f t="shared" ref="I8" si="2">SUM(I6)</f>
        <v>0</v>
      </c>
    </row>
    <row r="9" spans="1:9" ht="25.5" x14ac:dyDescent="0.2">
      <c r="A9" s="10" t="s">
        <v>18</v>
      </c>
      <c r="B9" s="11" t="s">
        <v>19</v>
      </c>
      <c r="C9" s="12">
        <v>0</v>
      </c>
      <c r="D9" s="12">
        <v>0</v>
      </c>
      <c r="E9" s="12">
        <v>0</v>
      </c>
      <c r="F9" s="12">
        <f t="shared" si="0"/>
        <v>0</v>
      </c>
      <c r="G9" s="12">
        <v>0</v>
      </c>
      <c r="H9" s="54"/>
      <c r="I9" s="12">
        <v>0</v>
      </c>
    </row>
    <row r="10" spans="1:9" ht="38.25" x14ac:dyDescent="0.2">
      <c r="A10" s="10" t="s">
        <v>20</v>
      </c>
      <c r="B10" s="11" t="s">
        <v>21</v>
      </c>
      <c r="C10" s="12"/>
      <c r="D10" s="12"/>
      <c r="E10" s="12"/>
      <c r="F10" s="12">
        <f t="shared" si="0"/>
        <v>0</v>
      </c>
      <c r="G10" s="12"/>
      <c r="H10" s="54"/>
      <c r="I10" s="12"/>
    </row>
    <row r="11" spans="1:9" ht="38.25" x14ac:dyDescent="0.2">
      <c r="A11" s="10" t="s">
        <v>22</v>
      </c>
      <c r="B11" s="11" t="s">
        <v>23</v>
      </c>
      <c r="C11" s="12">
        <f>SUM(C10)</f>
        <v>0</v>
      </c>
      <c r="D11" s="12">
        <f t="shared" ref="D11:G11" si="3">SUM(D10)</f>
        <v>0</v>
      </c>
      <c r="E11" s="12">
        <f t="shared" si="3"/>
        <v>0</v>
      </c>
      <c r="F11" s="12">
        <f t="shared" si="0"/>
        <v>0</v>
      </c>
      <c r="G11" s="12">
        <f t="shared" si="3"/>
        <v>0</v>
      </c>
      <c r="H11" s="54"/>
      <c r="I11" s="12">
        <f t="shared" ref="I11" si="4">SUM(I10)</f>
        <v>0</v>
      </c>
    </row>
    <row r="12" spans="1:9" ht="25.5" x14ac:dyDescent="0.2">
      <c r="A12" s="10" t="s">
        <v>24</v>
      </c>
      <c r="B12" s="11" t="s">
        <v>25</v>
      </c>
      <c r="C12" s="12"/>
      <c r="D12" s="12"/>
      <c r="E12" s="12"/>
      <c r="F12" s="12">
        <f t="shared" si="0"/>
        <v>0</v>
      </c>
      <c r="G12" s="12"/>
      <c r="H12" s="54"/>
      <c r="I12" s="12"/>
    </row>
    <row r="13" spans="1:9" ht="38.25" x14ac:dyDescent="0.2">
      <c r="A13" s="13" t="s">
        <v>26</v>
      </c>
      <c r="B13" s="14" t="s">
        <v>27</v>
      </c>
      <c r="C13" s="15">
        <f>C9+C11+C12</f>
        <v>0</v>
      </c>
      <c r="D13" s="15">
        <f t="shared" ref="D13:G13" si="5">D9+D11+D12</f>
        <v>0</v>
      </c>
      <c r="E13" s="15">
        <f t="shared" si="5"/>
        <v>0</v>
      </c>
      <c r="F13" s="16">
        <f t="shared" si="0"/>
        <v>0</v>
      </c>
      <c r="G13" s="15">
        <f t="shared" si="5"/>
        <v>0</v>
      </c>
      <c r="H13" s="54"/>
      <c r="I13" s="15">
        <f t="shared" ref="I13" si="6">I9+I11+I12</f>
        <v>0</v>
      </c>
    </row>
    <row r="14" spans="1:9" ht="38.25" x14ac:dyDescent="0.2">
      <c r="A14" s="10" t="s">
        <v>28</v>
      </c>
      <c r="B14" s="11" t="s">
        <v>29</v>
      </c>
      <c r="C14" s="12">
        <f>SUM(C15:C16)</f>
        <v>0</v>
      </c>
      <c r="D14" s="12">
        <f t="shared" ref="D14:G14" si="7">SUM(D15:D16)</f>
        <v>0</v>
      </c>
      <c r="E14" s="12">
        <f t="shared" si="7"/>
        <v>0</v>
      </c>
      <c r="F14" s="12">
        <f t="shared" si="0"/>
        <v>0</v>
      </c>
      <c r="G14" s="12">
        <f t="shared" si="7"/>
        <v>0</v>
      </c>
      <c r="H14" s="54"/>
      <c r="I14" s="12">
        <f t="shared" ref="I14" si="8">SUM(I15:I16)</f>
        <v>0</v>
      </c>
    </row>
    <row r="15" spans="1:9" x14ac:dyDescent="0.2">
      <c r="A15" s="10" t="s">
        <v>30</v>
      </c>
      <c r="B15" s="11" t="s">
        <v>31</v>
      </c>
      <c r="C15" s="12"/>
      <c r="D15" s="12"/>
      <c r="E15" s="12"/>
      <c r="F15" s="12">
        <f t="shared" si="0"/>
        <v>0</v>
      </c>
      <c r="G15" s="12"/>
      <c r="H15" s="54"/>
      <c r="I15" s="12"/>
    </row>
    <row r="16" spans="1:9" ht="25.5" x14ac:dyDescent="0.2">
      <c r="A16" s="10" t="s">
        <v>32</v>
      </c>
      <c r="B16" s="11" t="s">
        <v>33</v>
      </c>
      <c r="C16" s="12"/>
      <c r="D16" s="12"/>
      <c r="E16" s="12"/>
      <c r="F16" s="12">
        <f t="shared" si="0"/>
        <v>0</v>
      </c>
      <c r="G16" s="12"/>
      <c r="H16" s="54"/>
      <c r="I16" s="12"/>
    </row>
    <row r="17" spans="1:9" ht="38.25" x14ac:dyDescent="0.2">
      <c r="A17" s="13" t="s">
        <v>34</v>
      </c>
      <c r="B17" s="14" t="s">
        <v>35</v>
      </c>
      <c r="C17" s="15">
        <f>C14</f>
        <v>0</v>
      </c>
      <c r="D17" s="15">
        <f t="shared" ref="D17:G17" si="9">D14</f>
        <v>0</v>
      </c>
      <c r="E17" s="15">
        <f t="shared" si="9"/>
        <v>0</v>
      </c>
      <c r="F17" s="16">
        <f t="shared" si="0"/>
        <v>0</v>
      </c>
      <c r="G17" s="15">
        <f t="shared" si="9"/>
        <v>0</v>
      </c>
      <c r="H17" s="54"/>
      <c r="I17" s="15">
        <f t="shared" ref="I17" si="10">I14</f>
        <v>0</v>
      </c>
    </row>
    <row r="18" spans="1:9" ht="38.25" x14ac:dyDescent="0.2">
      <c r="A18" s="13" t="s">
        <v>36</v>
      </c>
      <c r="B18" s="14" t="s">
        <v>37</v>
      </c>
      <c r="C18" s="15">
        <f>C8+C13+C17</f>
        <v>0</v>
      </c>
      <c r="D18" s="15">
        <f t="shared" ref="D18:G18" si="11">D8+D13+D17</f>
        <v>0</v>
      </c>
      <c r="E18" s="15">
        <f t="shared" si="11"/>
        <v>0</v>
      </c>
      <c r="F18" s="16">
        <f t="shared" si="0"/>
        <v>0</v>
      </c>
      <c r="G18" s="15">
        <f t="shared" si="11"/>
        <v>0</v>
      </c>
      <c r="H18" s="54"/>
      <c r="I18" s="15">
        <f t="shared" ref="I18" si="12">I8+I13+I17</f>
        <v>0</v>
      </c>
    </row>
    <row r="19" spans="1:9" ht="38.25" x14ac:dyDescent="0.2">
      <c r="A19" s="10" t="s">
        <v>38</v>
      </c>
      <c r="B19" s="11" t="s">
        <v>39</v>
      </c>
      <c r="C19" s="12">
        <v>0</v>
      </c>
      <c r="D19" s="12"/>
      <c r="E19" s="12"/>
      <c r="F19" s="12"/>
      <c r="G19" s="12"/>
      <c r="H19" s="54"/>
      <c r="I19" s="12"/>
    </row>
    <row r="20" spans="1:9" ht="25.5" x14ac:dyDescent="0.2">
      <c r="A20" s="10" t="s">
        <v>40</v>
      </c>
      <c r="B20" s="11" t="s">
        <v>41</v>
      </c>
      <c r="C20" s="12">
        <f>SUM(C19)</f>
        <v>0</v>
      </c>
      <c r="D20" s="12">
        <f t="shared" ref="D20:G20" si="13">SUM(D19)</f>
        <v>0</v>
      </c>
      <c r="E20" s="12">
        <f t="shared" si="13"/>
        <v>0</v>
      </c>
      <c r="F20" s="12">
        <f t="shared" si="0"/>
        <v>0</v>
      </c>
      <c r="G20" s="12">
        <f t="shared" si="13"/>
        <v>0</v>
      </c>
      <c r="H20" s="54"/>
      <c r="I20" s="12">
        <f t="shared" ref="I20" si="14">SUM(I19)</f>
        <v>0</v>
      </c>
    </row>
    <row r="21" spans="1:9" ht="25.5" x14ac:dyDescent="0.2">
      <c r="A21" s="10" t="s">
        <v>42</v>
      </c>
      <c r="B21" s="11" t="s">
        <v>43</v>
      </c>
      <c r="C21" s="12">
        <v>470000</v>
      </c>
      <c r="D21" s="12"/>
      <c r="E21" s="12"/>
      <c r="F21" s="12"/>
      <c r="G21" s="12"/>
      <c r="H21" s="54"/>
      <c r="I21" s="12"/>
    </row>
    <row r="22" spans="1:9" ht="38.25" x14ac:dyDescent="0.2">
      <c r="A22" s="10" t="s">
        <v>44</v>
      </c>
      <c r="B22" s="11" t="s">
        <v>45</v>
      </c>
      <c r="C22" s="12">
        <f>C20+C21</f>
        <v>470000</v>
      </c>
      <c r="D22" s="12">
        <f t="shared" ref="D22:G22" si="15">D20+D21</f>
        <v>0</v>
      </c>
      <c r="E22" s="12">
        <f t="shared" si="15"/>
        <v>0</v>
      </c>
      <c r="F22" s="12">
        <f t="shared" si="0"/>
        <v>0</v>
      </c>
      <c r="G22" s="12">
        <f t="shared" si="15"/>
        <v>0</v>
      </c>
      <c r="H22" s="54"/>
      <c r="I22" s="12">
        <f t="shared" ref="I22" si="16">I20+I21</f>
        <v>0</v>
      </c>
    </row>
    <row r="23" spans="1:9" ht="25.5" x14ac:dyDescent="0.2">
      <c r="A23" s="13" t="s">
        <v>46</v>
      </c>
      <c r="B23" s="14" t="s">
        <v>47</v>
      </c>
      <c r="C23" s="15">
        <f>C22</f>
        <v>470000</v>
      </c>
      <c r="D23" s="15">
        <f t="shared" ref="D23:G23" si="17">D22</f>
        <v>0</v>
      </c>
      <c r="E23" s="15">
        <f t="shared" si="17"/>
        <v>0</v>
      </c>
      <c r="F23" s="16">
        <f t="shared" si="0"/>
        <v>0</v>
      </c>
      <c r="G23" s="15">
        <f t="shared" si="17"/>
        <v>0</v>
      </c>
      <c r="H23" s="54"/>
      <c r="I23" s="15">
        <f t="shared" ref="I23" si="18">I22</f>
        <v>0</v>
      </c>
    </row>
    <row r="24" spans="1:9" ht="25.5" x14ac:dyDescent="0.2">
      <c r="A24" s="13" t="s">
        <v>48</v>
      </c>
      <c r="B24" s="14" t="s">
        <v>49</v>
      </c>
      <c r="C24" s="15">
        <f>C18+C23</f>
        <v>470000</v>
      </c>
      <c r="D24" s="15">
        <f t="shared" ref="D24:G24" si="19">D18+D23</f>
        <v>0</v>
      </c>
      <c r="E24" s="15">
        <f t="shared" si="19"/>
        <v>0</v>
      </c>
      <c r="F24" s="16">
        <f t="shared" si="0"/>
        <v>0</v>
      </c>
      <c r="G24" s="15">
        <f t="shared" si="19"/>
        <v>0</v>
      </c>
      <c r="H24" s="54"/>
      <c r="I24" s="15">
        <f t="shared" ref="I24" si="20">I18+I23</f>
        <v>0</v>
      </c>
    </row>
    <row r="27" spans="1:9" ht="60" x14ac:dyDescent="0.2">
      <c r="A27" s="8" t="s">
        <v>1</v>
      </c>
      <c r="B27" s="8" t="s">
        <v>2</v>
      </c>
      <c r="C27" s="8" t="s">
        <v>135</v>
      </c>
      <c r="D27" s="8" t="s">
        <v>136</v>
      </c>
      <c r="E27" s="8" t="s">
        <v>137</v>
      </c>
      <c r="F27" s="8" t="s">
        <v>392</v>
      </c>
      <c r="G27" s="8" t="s">
        <v>390</v>
      </c>
      <c r="H27" s="53" t="s">
        <v>138</v>
      </c>
      <c r="I27" s="8" t="s">
        <v>391</v>
      </c>
    </row>
    <row r="28" spans="1:9" ht="25.5" x14ac:dyDescent="0.2">
      <c r="A28" s="10" t="s">
        <v>51</v>
      </c>
      <c r="B28" s="11" t="s">
        <v>52</v>
      </c>
      <c r="C28" s="12"/>
      <c r="D28" s="12"/>
      <c r="E28" s="12"/>
      <c r="F28" s="12">
        <f>D28+E28</f>
        <v>0</v>
      </c>
      <c r="G28" s="12"/>
      <c r="H28" s="54"/>
      <c r="I28" s="12"/>
    </row>
    <row r="29" spans="1:9" ht="25.5" x14ac:dyDescent="0.2">
      <c r="A29" s="51" t="s">
        <v>269</v>
      </c>
      <c r="B29" s="11" t="s">
        <v>387</v>
      </c>
      <c r="C29" s="12"/>
      <c r="D29" s="12"/>
      <c r="E29" s="12"/>
      <c r="F29" s="12">
        <f>D29+E29</f>
        <v>0</v>
      </c>
      <c r="G29" s="12"/>
      <c r="H29" s="54"/>
      <c r="I29" s="12"/>
    </row>
    <row r="30" spans="1:9" ht="25.5" x14ac:dyDescent="0.2">
      <c r="A30" s="51" t="s">
        <v>270</v>
      </c>
      <c r="B30" s="11" t="s">
        <v>386</v>
      </c>
      <c r="C30" s="12"/>
      <c r="D30" s="12"/>
      <c r="E30" s="12"/>
      <c r="F30" s="12">
        <f>D30+E30</f>
        <v>0</v>
      </c>
      <c r="G30" s="12"/>
      <c r="H30" s="54"/>
      <c r="I30" s="12"/>
    </row>
    <row r="31" spans="1:9" x14ac:dyDescent="0.2">
      <c r="A31" s="10" t="s">
        <v>53</v>
      </c>
      <c r="B31" s="11" t="s">
        <v>54</v>
      </c>
      <c r="C31" s="12"/>
      <c r="D31" s="12"/>
      <c r="E31" s="12"/>
      <c r="F31" s="12">
        <f t="shared" ref="F31:F73" si="21">D31+E31</f>
        <v>0</v>
      </c>
      <c r="G31" s="12"/>
      <c r="H31" s="54"/>
      <c r="I31" s="12"/>
    </row>
    <row r="32" spans="1:9" ht="25.5" x14ac:dyDescent="0.2">
      <c r="A32" s="10" t="s">
        <v>55</v>
      </c>
      <c r="B32" s="11" t="s">
        <v>56</v>
      </c>
      <c r="C32" s="12"/>
      <c r="D32" s="12"/>
      <c r="E32" s="12"/>
      <c r="F32" s="12">
        <f t="shared" si="21"/>
        <v>0</v>
      </c>
      <c r="G32" s="12"/>
      <c r="H32" s="54"/>
      <c r="I32" s="12"/>
    </row>
    <row r="33" spans="1:9" x14ac:dyDescent="0.2">
      <c r="A33" s="10" t="s">
        <v>57</v>
      </c>
      <c r="B33" s="11" t="s">
        <v>58</v>
      </c>
      <c r="C33" s="12"/>
      <c r="D33" s="12"/>
      <c r="E33" s="12"/>
      <c r="F33" s="12">
        <f t="shared" si="21"/>
        <v>0</v>
      </c>
      <c r="G33" s="12"/>
      <c r="H33" s="54"/>
      <c r="I33" s="12"/>
    </row>
    <row r="34" spans="1:9" ht="38.25" x14ac:dyDescent="0.2">
      <c r="A34" s="10" t="s">
        <v>59</v>
      </c>
      <c r="B34" s="11" t="s">
        <v>60</v>
      </c>
      <c r="C34" s="12"/>
      <c r="D34" s="12"/>
      <c r="E34" s="12"/>
      <c r="F34" s="12">
        <f t="shared" si="21"/>
        <v>0</v>
      </c>
      <c r="G34" s="12"/>
      <c r="H34" s="54"/>
      <c r="I34" s="12"/>
    </row>
    <row r="35" spans="1:9" ht="25.5" x14ac:dyDescent="0.2">
      <c r="A35" s="10" t="s">
        <v>61</v>
      </c>
      <c r="B35" s="11" t="s">
        <v>62</v>
      </c>
      <c r="C35" s="12">
        <f>SUM(C28:C34)</f>
        <v>0</v>
      </c>
      <c r="D35" s="12">
        <f t="shared" ref="D35:G35" si="22">SUM(D28:D34)</f>
        <v>0</v>
      </c>
      <c r="E35" s="12">
        <f t="shared" si="22"/>
        <v>0</v>
      </c>
      <c r="F35" s="12">
        <f t="shared" si="21"/>
        <v>0</v>
      </c>
      <c r="G35" s="12">
        <f t="shared" si="22"/>
        <v>0</v>
      </c>
      <c r="H35" s="54"/>
      <c r="I35" s="12">
        <f t="shared" ref="I35" si="23">SUM(I28:I34)</f>
        <v>0</v>
      </c>
    </row>
    <row r="36" spans="1:9" ht="51" x14ac:dyDescent="0.2">
      <c r="A36" s="10" t="s">
        <v>63</v>
      </c>
      <c r="B36" s="11" t="s">
        <v>64</v>
      </c>
      <c r="C36" s="12"/>
      <c r="D36" s="12"/>
      <c r="E36" s="12"/>
      <c r="F36" s="12">
        <f t="shared" si="21"/>
        <v>0</v>
      </c>
      <c r="G36" s="12"/>
      <c r="H36" s="54"/>
      <c r="I36" s="12"/>
    </row>
    <row r="37" spans="1:9" ht="25.5" x14ac:dyDescent="0.2">
      <c r="A37" s="10" t="s">
        <v>65</v>
      </c>
      <c r="B37" s="11" t="s">
        <v>66</v>
      </c>
      <c r="C37" s="12"/>
      <c r="D37" s="12"/>
      <c r="E37" s="12"/>
      <c r="F37" s="12">
        <f t="shared" si="21"/>
        <v>0</v>
      </c>
      <c r="G37" s="12"/>
      <c r="H37" s="54"/>
      <c r="I37" s="12"/>
    </row>
    <row r="38" spans="1:9" ht="25.5" x14ac:dyDescent="0.2">
      <c r="A38" s="10" t="s">
        <v>67</v>
      </c>
      <c r="B38" s="11" t="s">
        <v>68</v>
      </c>
      <c r="C38" s="12">
        <f>SUM(C36:C37)</f>
        <v>0</v>
      </c>
      <c r="D38" s="12">
        <f t="shared" ref="D38:G38" si="24">SUM(D36:D37)</f>
        <v>0</v>
      </c>
      <c r="E38" s="12">
        <f t="shared" si="24"/>
        <v>0</v>
      </c>
      <c r="F38" s="12">
        <f t="shared" si="21"/>
        <v>0</v>
      </c>
      <c r="G38" s="12">
        <f t="shared" si="24"/>
        <v>0</v>
      </c>
      <c r="H38" s="54"/>
      <c r="I38" s="12">
        <f t="shared" ref="I38" si="25">SUM(I36:I37)</f>
        <v>0</v>
      </c>
    </row>
    <row r="39" spans="1:9" ht="25.5" x14ac:dyDescent="0.2">
      <c r="A39" s="13" t="s">
        <v>69</v>
      </c>
      <c r="B39" s="14" t="s">
        <v>70</v>
      </c>
      <c r="C39" s="15">
        <f>C35+C38</f>
        <v>0</v>
      </c>
      <c r="D39" s="15">
        <f t="shared" ref="D39:G39" si="26">D35+D38</f>
        <v>0</v>
      </c>
      <c r="E39" s="15">
        <f t="shared" si="26"/>
        <v>0</v>
      </c>
      <c r="F39" s="12">
        <f t="shared" si="21"/>
        <v>0</v>
      </c>
      <c r="G39" s="15">
        <f t="shared" si="26"/>
        <v>0</v>
      </c>
      <c r="H39" s="54"/>
      <c r="I39" s="15">
        <f t="shared" ref="I39" si="27">I35+I38</f>
        <v>0</v>
      </c>
    </row>
    <row r="40" spans="1:9" ht="51" x14ac:dyDescent="0.2">
      <c r="A40" s="13" t="s">
        <v>71</v>
      </c>
      <c r="B40" s="14" t="s">
        <v>72</v>
      </c>
      <c r="C40" s="15">
        <f>SUM(C41:C44)</f>
        <v>0</v>
      </c>
      <c r="D40" s="15">
        <f t="shared" ref="D40:G40" si="28">SUM(D41:D44)</f>
        <v>0</v>
      </c>
      <c r="E40" s="15">
        <f t="shared" si="28"/>
        <v>0</v>
      </c>
      <c r="F40" s="12">
        <f t="shared" si="21"/>
        <v>0</v>
      </c>
      <c r="G40" s="15">
        <f t="shared" si="28"/>
        <v>0</v>
      </c>
      <c r="H40" s="54"/>
      <c r="I40" s="15">
        <f t="shared" ref="I40" si="29">SUM(I41:I44)</f>
        <v>0</v>
      </c>
    </row>
    <row r="41" spans="1:9" ht="25.5" x14ac:dyDescent="0.2">
      <c r="A41" s="10" t="s">
        <v>73</v>
      </c>
      <c r="B41" s="11" t="s">
        <v>74</v>
      </c>
      <c r="C41" s="12"/>
      <c r="D41" s="12"/>
      <c r="E41" s="12"/>
      <c r="F41" s="12">
        <f t="shared" si="21"/>
        <v>0</v>
      </c>
      <c r="G41" s="12"/>
      <c r="H41" s="54"/>
      <c r="I41" s="12"/>
    </row>
    <row r="42" spans="1:9" ht="25.5" x14ac:dyDescent="0.2">
      <c r="A42" s="10" t="s">
        <v>75</v>
      </c>
      <c r="B42" s="11" t="s">
        <v>76</v>
      </c>
      <c r="C42" s="12"/>
      <c r="D42" s="12"/>
      <c r="E42" s="12"/>
      <c r="F42" s="12">
        <f t="shared" si="21"/>
        <v>0</v>
      </c>
      <c r="G42" s="12"/>
      <c r="H42" s="54"/>
      <c r="I42" s="12"/>
    </row>
    <row r="43" spans="1:9" x14ac:dyDescent="0.2">
      <c r="A43" s="10"/>
      <c r="B43" s="11"/>
      <c r="C43" s="12"/>
      <c r="D43" s="12"/>
      <c r="E43" s="12"/>
      <c r="F43" s="12">
        <f t="shared" si="21"/>
        <v>0</v>
      </c>
      <c r="G43" s="12"/>
      <c r="H43" s="54"/>
      <c r="I43" s="12"/>
    </row>
    <row r="44" spans="1:9" ht="25.5" x14ac:dyDescent="0.2">
      <c r="A44" s="10" t="s">
        <v>77</v>
      </c>
      <c r="B44" s="11" t="s">
        <v>78</v>
      </c>
      <c r="C44" s="12"/>
      <c r="D44" s="12"/>
      <c r="E44" s="12"/>
      <c r="F44" s="12">
        <f t="shared" si="21"/>
        <v>0</v>
      </c>
      <c r="G44" s="12"/>
      <c r="H44" s="54"/>
      <c r="I44" s="12"/>
    </row>
    <row r="45" spans="1:9" ht="25.5" x14ac:dyDescent="0.2">
      <c r="A45" s="10" t="s">
        <v>79</v>
      </c>
      <c r="B45" s="11" t="s">
        <v>80</v>
      </c>
      <c r="C45" s="12"/>
      <c r="D45" s="12"/>
      <c r="E45" s="12"/>
      <c r="F45" s="12">
        <f t="shared" si="21"/>
        <v>0</v>
      </c>
      <c r="G45" s="12"/>
      <c r="H45" s="54"/>
      <c r="I45" s="12"/>
    </row>
    <row r="46" spans="1:9" ht="25.5" x14ac:dyDescent="0.2">
      <c r="A46" s="10" t="s">
        <v>81</v>
      </c>
      <c r="B46" s="11" t="s">
        <v>82</v>
      </c>
      <c r="C46" s="12"/>
      <c r="D46" s="12"/>
      <c r="E46" s="12"/>
      <c r="F46" s="12">
        <f t="shared" si="21"/>
        <v>0</v>
      </c>
      <c r="G46" s="12"/>
      <c r="H46" s="54"/>
      <c r="I46" s="12"/>
    </row>
    <row r="47" spans="1:9" ht="25.5" x14ac:dyDescent="0.2">
      <c r="A47" s="10" t="s">
        <v>12</v>
      </c>
      <c r="B47" s="11" t="s">
        <v>83</v>
      </c>
      <c r="C47" s="12">
        <f>SUM(C45:C46)</f>
        <v>0</v>
      </c>
      <c r="D47" s="12">
        <f t="shared" ref="D47:E47" si="30">SUM(D45:D46)</f>
        <v>0</v>
      </c>
      <c r="E47" s="12">
        <f t="shared" si="30"/>
        <v>0</v>
      </c>
      <c r="F47" s="12">
        <f t="shared" si="21"/>
        <v>0</v>
      </c>
      <c r="G47" s="12">
        <f t="shared" ref="G47" si="31">SUM(G45:G46)</f>
        <v>0</v>
      </c>
      <c r="H47" s="54"/>
      <c r="I47" s="12">
        <f t="shared" ref="I47" si="32">SUM(I45:I46)</f>
        <v>0</v>
      </c>
    </row>
    <row r="48" spans="1:9" ht="25.5" x14ac:dyDescent="0.2">
      <c r="A48" s="10" t="s">
        <v>84</v>
      </c>
      <c r="B48" s="11" t="s">
        <v>85</v>
      </c>
      <c r="C48" s="12"/>
      <c r="D48" s="12"/>
      <c r="E48" s="12"/>
      <c r="F48" s="12">
        <f t="shared" si="21"/>
        <v>0</v>
      </c>
      <c r="G48" s="12"/>
      <c r="H48" s="54"/>
      <c r="I48" s="12"/>
    </row>
    <row r="49" spans="1:9" ht="25.5" x14ac:dyDescent="0.2">
      <c r="A49" s="10" t="s">
        <v>86</v>
      </c>
      <c r="B49" s="11" t="s">
        <v>87</v>
      </c>
      <c r="C49" s="12"/>
      <c r="D49" s="12"/>
      <c r="E49" s="12"/>
      <c r="F49" s="12">
        <f t="shared" si="21"/>
        <v>0</v>
      </c>
      <c r="G49" s="12"/>
      <c r="H49" s="54"/>
      <c r="I49" s="12"/>
    </row>
    <row r="50" spans="1:9" ht="25.5" x14ac:dyDescent="0.2">
      <c r="A50" s="10" t="s">
        <v>88</v>
      </c>
      <c r="B50" s="11" t="s">
        <v>89</v>
      </c>
      <c r="C50" s="12">
        <f>SUM(C48:C49)</f>
        <v>0</v>
      </c>
      <c r="D50" s="12">
        <f t="shared" ref="D50:G50" si="33">SUM(D48:D49)</f>
        <v>0</v>
      </c>
      <c r="E50" s="12">
        <f t="shared" si="33"/>
        <v>0</v>
      </c>
      <c r="F50" s="12">
        <f t="shared" si="21"/>
        <v>0</v>
      </c>
      <c r="G50" s="12">
        <f t="shared" si="33"/>
        <v>0</v>
      </c>
      <c r="H50" s="54"/>
      <c r="I50" s="12">
        <f t="shared" ref="I50" si="34">SUM(I48:I49)</f>
        <v>0</v>
      </c>
    </row>
    <row r="51" spans="1:9" x14ac:dyDescent="0.2">
      <c r="A51" s="10" t="s">
        <v>14</v>
      </c>
      <c r="B51" s="11" t="s">
        <v>90</v>
      </c>
      <c r="C51" s="12"/>
      <c r="D51" s="12"/>
      <c r="E51" s="12"/>
      <c r="F51" s="12">
        <f t="shared" si="21"/>
        <v>0</v>
      </c>
      <c r="G51" s="12"/>
      <c r="H51" s="54"/>
      <c r="I51" s="12"/>
    </row>
    <row r="52" spans="1:9" ht="25.5" x14ac:dyDescent="0.2">
      <c r="A52" s="10" t="s">
        <v>91</v>
      </c>
      <c r="B52" s="11" t="s">
        <v>92</v>
      </c>
      <c r="C52" s="12"/>
      <c r="D52" s="12"/>
      <c r="E52" s="12"/>
      <c r="F52" s="12">
        <f t="shared" si="21"/>
        <v>0</v>
      </c>
      <c r="G52" s="12"/>
      <c r="H52" s="54"/>
      <c r="I52" s="12"/>
    </row>
    <row r="53" spans="1:9" ht="25.5" x14ac:dyDescent="0.2">
      <c r="A53" s="10" t="s">
        <v>93</v>
      </c>
      <c r="B53" s="11" t="s">
        <v>94</v>
      </c>
      <c r="C53" s="12"/>
      <c r="D53" s="12"/>
      <c r="E53" s="12"/>
      <c r="F53" s="12">
        <f t="shared" si="21"/>
        <v>0</v>
      </c>
      <c r="G53" s="12"/>
      <c r="H53" s="54"/>
      <c r="I53" s="12"/>
    </row>
    <row r="54" spans="1:9" ht="25.5" x14ac:dyDescent="0.2">
      <c r="A54" s="10">
        <v>43</v>
      </c>
      <c r="B54" s="17" t="s">
        <v>146</v>
      </c>
      <c r="C54" s="12"/>
      <c r="D54" s="12"/>
      <c r="E54" s="12"/>
      <c r="F54" s="12">
        <f t="shared" si="21"/>
        <v>0</v>
      </c>
      <c r="G54" s="12"/>
      <c r="H54" s="54"/>
      <c r="I54" s="12"/>
    </row>
    <row r="55" spans="1:9" x14ac:dyDescent="0.2">
      <c r="A55" s="10" t="s">
        <v>95</v>
      </c>
      <c r="B55" s="11" t="s">
        <v>96</v>
      </c>
      <c r="C55" s="12"/>
      <c r="D55" s="12"/>
      <c r="E55" s="12"/>
      <c r="F55" s="12">
        <f t="shared" si="21"/>
        <v>0</v>
      </c>
      <c r="G55" s="12"/>
      <c r="H55" s="54"/>
      <c r="I55" s="12"/>
    </row>
    <row r="56" spans="1:9" ht="38.25" x14ac:dyDescent="0.2">
      <c r="A56" s="10" t="s">
        <v>97</v>
      </c>
      <c r="B56" s="11" t="s">
        <v>98</v>
      </c>
      <c r="C56" s="12">
        <f>SUM(C51:C55)</f>
        <v>0</v>
      </c>
      <c r="D56" s="12">
        <f t="shared" ref="D56:G56" si="35">SUM(D51:D55)</f>
        <v>0</v>
      </c>
      <c r="E56" s="12">
        <f t="shared" si="35"/>
        <v>0</v>
      </c>
      <c r="F56" s="12">
        <f t="shared" si="21"/>
        <v>0</v>
      </c>
      <c r="G56" s="12">
        <f t="shared" si="35"/>
        <v>0</v>
      </c>
      <c r="H56" s="54"/>
      <c r="I56" s="12">
        <f t="shared" ref="I56" si="36">SUM(I51:I55)</f>
        <v>0</v>
      </c>
    </row>
    <row r="57" spans="1:9" x14ac:dyDescent="0.2">
      <c r="A57" s="10" t="s">
        <v>99</v>
      </c>
      <c r="B57" s="11" t="s">
        <v>100</v>
      </c>
      <c r="C57" s="12"/>
      <c r="D57" s="12"/>
      <c r="E57" s="12"/>
      <c r="F57" s="12">
        <f t="shared" si="21"/>
        <v>0</v>
      </c>
      <c r="G57" s="12"/>
      <c r="H57" s="54"/>
      <c r="I57" s="12"/>
    </row>
    <row r="58" spans="1:9" ht="38.25" x14ac:dyDescent="0.2">
      <c r="A58" s="10" t="s">
        <v>101</v>
      </c>
      <c r="B58" s="11" t="s">
        <v>102</v>
      </c>
      <c r="C58" s="12">
        <f>SUM(C57)</f>
        <v>0</v>
      </c>
      <c r="D58" s="12">
        <f t="shared" ref="D58:G58" si="37">SUM(D57)</f>
        <v>0</v>
      </c>
      <c r="E58" s="12">
        <f t="shared" si="37"/>
        <v>0</v>
      </c>
      <c r="F58" s="12">
        <f t="shared" si="21"/>
        <v>0</v>
      </c>
      <c r="G58" s="12">
        <f t="shared" si="37"/>
        <v>0</v>
      </c>
      <c r="H58" s="54"/>
      <c r="I58" s="12">
        <f t="shared" ref="I58" si="38">SUM(I57)</f>
        <v>0</v>
      </c>
    </row>
    <row r="59" spans="1:9" ht="38.25" x14ac:dyDescent="0.2">
      <c r="A59" s="10" t="s">
        <v>103</v>
      </c>
      <c r="B59" s="11" t="s">
        <v>104</v>
      </c>
      <c r="C59" s="12"/>
      <c r="D59" s="12"/>
      <c r="E59" s="12"/>
      <c r="F59" s="12">
        <f t="shared" si="21"/>
        <v>0</v>
      </c>
      <c r="G59" s="12"/>
      <c r="H59" s="54"/>
      <c r="I59" s="12"/>
    </row>
    <row r="60" spans="1:9" x14ac:dyDescent="0.2">
      <c r="A60" s="10" t="s">
        <v>105</v>
      </c>
      <c r="B60" s="11" t="s">
        <v>106</v>
      </c>
      <c r="C60" s="12"/>
      <c r="D60" s="12"/>
      <c r="E60" s="12"/>
      <c r="F60" s="12">
        <f t="shared" si="21"/>
        <v>0</v>
      </c>
      <c r="G60" s="12"/>
      <c r="H60" s="54"/>
      <c r="I60" s="12"/>
    </row>
    <row r="61" spans="1:9" ht="38.25" x14ac:dyDescent="0.2">
      <c r="A61" s="10" t="s">
        <v>107</v>
      </c>
      <c r="B61" s="11" t="s">
        <v>108</v>
      </c>
      <c r="C61" s="12">
        <f>SUM(C59:C60)</f>
        <v>0</v>
      </c>
      <c r="D61" s="12">
        <f t="shared" ref="D61:G61" si="39">SUM(D59:D60)</f>
        <v>0</v>
      </c>
      <c r="E61" s="12">
        <f t="shared" si="39"/>
        <v>0</v>
      </c>
      <c r="F61" s="12">
        <f t="shared" si="21"/>
        <v>0</v>
      </c>
      <c r="G61" s="12">
        <f t="shared" si="39"/>
        <v>0</v>
      </c>
      <c r="H61" s="54"/>
      <c r="I61" s="12">
        <f t="shared" ref="I61" si="40">SUM(I59:I60)</f>
        <v>0</v>
      </c>
    </row>
    <row r="62" spans="1:9" ht="25.5" x14ac:dyDescent="0.2">
      <c r="A62" s="13" t="s">
        <v>109</v>
      </c>
      <c r="B62" s="14" t="s">
        <v>110</v>
      </c>
      <c r="C62" s="15">
        <f>C47+C50+C56+C58+C61</f>
        <v>0</v>
      </c>
      <c r="D62" s="15">
        <f t="shared" ref="D62:G62" si="41">D47+D50+D56+D58+D61</f>
        <v>0</v>
      </c>
      <c r="E62" s="15">
        <f t="shared" si="41"/>
        <v>0</v>
      </c>
      <c r="F62" s="12">
        <f t="shared" si="21"/>
        <v>0</v>
      </c>
      <c r="G62" s="15">
        <f t="shared" si="41"/>
        <v>0</v>
      </c>
      <c r="H62" s="54"/>
      <c r="I62" s="15">
        <f t="shared" ref="I62" si="42">I47+I50+I56+I58+I61</f>
        <v>0</v>
      </c>
    </row>
    <row r="63" spans="1:9" ht="25.5" x14ac:dyDescent="0.2">
      <c r="A63" s="10" t="s">
        <v>111</v>
      </c>
      <c r="B63" s="11" t="s">
        <v>112</v>
      </c>
      <c r="C63" s="12">
        <v>0</v>
      </c>
      <c r="D63" s="12">
        <v>0</v>
      </c>
      <c r="E63" s="12">
        <v>0</v>
      </c>
      <c r="F63" s="12">
        <f t="shared" si="21"/>
        <v>0</v>
      </c>
      <c r="G63" s="12">
        <v>0</v>
      </c>
      <c r="H63" s="54"/>
      <c r="I63" s="12">
        <v>0</v>
      </c>
    </row>
    <row r="64" spans="1:9" ht="38.25" x14ac:dyDescent="0.2">
      <c r="A64" s="10" t="s">
        <v>113</v>
      </c>
      <c r="B64" s="11" t="s">
        <v>114</v>
      </c>
      <c r="C64" s="12">
        <v>0</v>
      </c>
      <c r="D64" s="12">
        <v>0</v>
      </c>
      <c r="E64" s="12">
        <v>0</v>
      </c>
      <c r="F64" s="12">
        <f t="shared" si="21"/>
        <v>0</v>
      </c>
      <c r="G64" s="12">
        <v>0</v>
      </c>
      <c r="H64" s="54"/>
      <c r="I64" s="12">
        <v>0</v>
      </c>
    </row>
    <row r="65" spans="1:9" ht="25.5" x14ac:dyDescent="0.2">
      <c r="A65" s="10" t="s">
        <v>115</v>
      </c>
      <c r="B65" s="11" t="s">
        <v>116</v>
      </c>
      <c r="C65" s="12"/>
      <c r="D65" s="12"/>
      <c r="E65" s="12"/>
      <c r="F65" s="12">
        <f t="shared" si="21"/>
        <v>0</v>
      </c>
      <c r="G65" s="12">
        <v>0</v>
      </c>
      <c r="H65" s="54"/>
      <c r="I65" s="12">
        <v>0</v>
      </c>
    </row>
    <row r="66" spans="1:9" ht="38.25" x14ac:dyDescent="0.2">
      <c r="A66" s="10" t="s">
        <v>117</v>
      </c>
      <c r="B66" s="11" t="s">
        <v>118</v>
      </c>
      <c r="C66" s="12"/>
      <c r="D66" s="12"/>
      <c r="E66" s="12"/>
      <c r="F66" s="12">
        <f t="shared" si="21"/>
        <v>0</v>
      </c>
      <c r="G66" s="12">
        <v>0</v>
      </c>
      <c r="H66" s="54"/>
      <c r="I66" s="12">
        <v>0</v>
      </c>
    </row>
    <row r="67" spans="1:9" ht="38.25" x14ac:dyDescent="0.2">
      <c r="A67" s="13" t="s">
        <v>119</v>
      </c>
      <c r="B67" s="14" t="s">
        <v>120</v>
      </c>
      <c r="C67" s="15">
        <f>C63+C65</f>
        <v>0</v>
      </c>
      <c r="D67" s="15">
        <f t="shared" ref="D67:G67" si="43">D63+D65</f>
        <v>0</v>
      </c>
      <c r="E67" s="15">
        <f t="shared" si="43"/>
        <v>0</v>
      </c>
      <c r="F67" s="12">
        <f t="shared" si="21"/>
        <v>0</v>
      </c>
      <c r="G67" s="15">
        <f t="shared" si="43"/>
        <v>0</v>
      </c>
      <c r="H67" s="54"/>
      <c r="I67" s="15">
        <f t="shared" ref="I67" si="44">I63+I65</f>
        <v>0</v>
      </c>
    </row>
    <row r="68" spans="1:9" ht="25.5" x14ac:dyDescent="0.2">
      <c r="A68" s="10">
        <v>191</v>
      </c>
      <c r="B68" s="11" t="s">
        <v>394</v>
      </c>
      <c r="C68" s="15"/>
      <c r="D68" s="15"/>
      <c r="E68" s="15"/>
      <c r="F68" s="12"/>
      <c r="G68" s="15"/>
      <c r="H68" s="54"/>
      <c r="I68" s="15"/>
    </row>
    <row r="69" spans="1:9" ht="25.5" x14ac:dyDescent="0.2">
      <c r="A69" s="10" t="s">
        <v>121</v>
      </c>
      <c r="B69" s="11" t="s">
        <v>122</v>
      </c>
      <c r="C69" s="12"/>
      <c r="D69" s="12"/>
      <c r="E69" s="12"/>
      <c r="F69" s="12">
        <f t="shared" si="21"/>
        <v>0</v>
      </c>
      <c r="G69" s="12"/>
      <c r="H69" s="54"/>
      <c r="I69" s="12"/>
    </row>
    <row r="70" spans="1:9" ht="38.25" x14ac:dyDescent="0.2">
      <c r="A70" s="10" t="s">
        <v>123</v>
      </c>
      <c r="B70" s="11" t="s">
        <v>124</v>
      </c>
      <c r="C70" s="12"/>
      <c r="D70" s="12"/>
      <c r="E70" s="12"/>
      <c r="F70" s="12">
        <f t="shared" si="21"/>
        <v>0</v>
      </c>
      <c r="G70" s="12"/>
      <c r="H70" s="54"/>
      <c r="I70" s="12"/>
    </row>
    <row r="71" spans="1:9" ht="25.5" x14ac:dyDescent="0.2">
      <c r="A71" s="13" t="s">
        <v>125</v>
      </c>
      <c r="B71" s="14" t="s">
        <v>126</v>
      </c>
      <c r="C71" s="15">
        <f>SUM(C68:C70)</f>
        <v>0</v>
      </c>
      <c r="D71" s="15">
        <f t="shared" ref="D71:G71" si="45">SUM(D68:D70)</f>
        <v>0</v>
      </c>
      <c r="E71" s="15">
        <f t="shared" si="45"/>
        <v>0</v>
      </c>
      <c r="F71" s="15">
        <f t="shared" si="45"/>
        <v>0</v>
      </c>
      <c r="G71" s="15">
        <f t="shared" si="45"/>
        <v>0</v>
      </c>
      <c r="H71" s="54"/>
      <c r="I71" s="15">
        <f t="shared" ref="I71" si="46">SUM(I69:I70)</f>
        <v>0</v>
      </c>
    </row>
    <row r="72" spans="1:9" ht="38.25" x14ac:dyDescent="0.2">
      <c r="A72" s="13" t="s">
        <v>127</v>
      </c>
      <c r="B72" s="14" t="s">
        <v>128</v>
      </c>
      <c r="C72" s="15">
        <f>C39+C40+C62+C67+C71</f>
        <v>0</v>
      </c>
      <c r="D72" s="15">
        <f t="shared" ref="D72:G72" si="47">D39+D40+D62+D67+D71</f>
        <v>0</v>
      </c>
      <c r="E72" s="15">
        <f t="shared" si="47"/>
        <v>0</v>
      </c>
      <c r="F72" s="12">
        <f t="shared" si="21"/>
        <v>0</v>
      </c>
      <c r="G72" s="15">
        <f t="shared" si="47"/>
        <v>0</v>
      </c>
      <c r="H72" s="54"/>
      <c r="I72" s="15">
        <f t="shared" ref="I72" si="48">I39+I40+I62+I67+I71</f>
        <v>0</v>
      </c>
    </row>
    <row r="73" spans="1:9" ht="25.5" x14ac:dyDescent="0.2">
      <c r="A73" s="13" t="s">
        <v>129</v>
      </c>
      <c r="B73" s="14" t="s">
        <v>130</v>
      </c>
      <c r="C73" s="15">
        <f>SUM(C72)</f>
        <v>0</v>
      </c>
      <c r="D73" s="15">
        <f t="shared" ref="D73:G73" si="49">SUM(D72)</f>
        <v>0</v>
      </c>
      <c r="E73" s="15">
        <f t="shared" si="49"/>
        <v>0</v>
      </c>
      <c r="F73" s="12">
        <f t="shared" si="21"/>
        <v>0</v>
      </c>
      <c r="G73" s="15">
        <f t="shared" si="49"/>
        <v>0</v>
      </c>
      <c r="H73" s="54"/>
      <c r="I73" s="15">
        <f t="shared" ref="I73" si="50">SUM(I72)</f>
        <v>0</v>
      </c>
    </row>
    <row r="75" spans="1:9" x14ac:dyDescent="0.2">
      <c r="A75" s="14"/>
      <c r="B75" s="14" t="s">
        <v>395</v>
      </c>
      <c r="C75" s="14"/>
      <c r="D75" s="14"/>
      <c r="E75" s="14"/>
      <c r="F75" s="14"/>
      <c r="G75" s="14"/>
      <c r="H75" s="14"/>
      <c r="I75" s="13">
        <v>0</v>
      </c>
    </row>
    <row r="76" spans="1:9" x14ac:dyDescent="0.2">
      <c r="A76" s="14"/>
      <c r="B76" s="14" t="s">
        <v>396</v>
      </c>
      <c r="C76" s="14"/>
      <c r="D76" s="14"/>
      <c r="E76" s="14"/>
      <c r="F76" s="14"/>
      <c r="G76" s="14"/>
      <c r="H76" s="14"/>
      <c r="I76" s="13">
        <v>0</v>
      </c>
    </row>
  </sheetData>
  <mergeCells count="2">
    <mergeCell ref="A2:H2"/>
    <mergeCell ref="A3:H3"/>
  </mergeCells>
  <pageMargins left="0.25" right="0.25" top="0.75" bottom="0.75" header="0.3" footer="0.3"/>
  <pageSetup paperSize="9" scale="8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topLeftCell="A2" workbookViewId="0">
      <selection activeCell="M44" sqref="M44"/>
    </sheetView>
  </sheetViews>
  <sheetFormatPr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1"/>
  <sheetViews>
    <sheetView view="pageLayout" topLeftCell="A19" zoomScale="90" zoomScaleNormal="100" zoomScalePageLayoutView="90" workbookViewId="0">
      <selection activeCell="G5" sqref="G5"/>
    </sheetView>
  </sheetViews>
  <sheetFormatPr defaultRowHeight="15" x14ac:dyDescent="0.2"/>
  <cols>
    <col min="2" max="2" width="49.44140625" customWidth="1"/>
    <col min="3" max="3" width="19.77734375" customWidth="1"/>
    <col min="4" max="4" width="19.5546875" customWidth="1"/>
    <col min="5" max="5" width="19.77734375" customWidth="1"/>
    <col min="6" max="6" width="19.6640625" customWidth="1"/>
    <col min="7" max="7" width="19.77734375" customWidth="1"/>
    <col min="8" max="8" width="13.33203125" style="52" bestFit="1" customWidth="1"/>
    <col min="9" max="9" width="5.77734375" customWidth="1"/>
    <col min="10" max="10" width="3.88671875" customWidth="1"/>
    <col min="11" max="11" width="5.5546875" customWidth="1"/>
    <col min="12" max="12" width="10.21875" customWidth="1"/>
  </cols>
  <sheetData>
    <row r="1" spans="1:8" x14ac:dyDescent="0.2">
      <c r="A1" s="9" t="s">
        <v>141</v>
      </c>
    </row>
    <row r="2" spans="1:8" ht="15.75" x14ac:dyDescent="0.25">
      <c r="A2" s="122" t="s">
        <v>441</v>
      </c>
      <c r="B2" s="122"/>
      <c r="C2" s="122"/>
      <c r="D2" s="122"/>
      <c r="E2" s="122"/>
      <c r="F2" s="122"/>
      <c r="G2" s="122"/>
      <c r="H2" s="122"/>
    </row>
    <row r="3" spans="1:8" ht="15.75" x14ac:dyDescent="0.25">
      <c r="A3" s="106" t="s">
        <v>419</v>
      </c>
      <c r="B3" s="106"/>
      <c r="C3" s="106"/>
      <c r="D3" s="106"/>
      <c r="E3" s="106"/>
      <c r="F3" s="106"/>
      <c r="G3" s="106"/>
      <c r="H3" s="106"/>
    </row>
    <row r="5" spans="1:8" ht="54.75" customHeight="1" x14ac:dyDescent="0.2">
      <c r="A5" s="185" t="s">
        <v>1</v>
      </c>
      <c r="B5" s="185" t="s">
        <v>2</v>
      </c>
      <c r="C5" s="185" t="s">
        <v>459</v>
      </c>
      <c r="D5" s="185" t="s">
        <v>448</v>
      </c>
      <c r="E5" s="185" t="s">
        <v>449</v>
      </c>
      <c r="F5" s="185" t="s">
        <v>460</v>
      </c>
      <c r="G5" s="185" t="s">
        <v>461</v>
      </c>
      <c r="H5" s="186" t="s">
        <v>138</v>
      </c>
    </row>
    <row r="6" spans="1:8" ht="28.35" customHeight="1" x14ac:dyDescent="0.2">
      <c r="A6" s="135" t="s">
        <v>12</v>
      </c>
      <c r="B6" s="136" t="s">
        <v>13</v>
      </c>
      <c r="C6" s="115">
        <f>SUM(C7:C9)</f>
        <v>0</v>
      </c>
      <c r="D6" s="115">
        <f t="shared" ref="D6:F6" si="0">SUM(D7:D9)</f>
        <v>0</v>
      </c>
      <c r="E6" s="115">
        <f t="shared" si="0"/>
        <v>0</v>
      </c>
      <c r="F6" s="115">
        <f t="shared" si="0"/>
        <v>0</v>
      </c>
      <c r="G6" s="115">
        <f>SUM(G7:G9)</f>
        <v>0</v>
      </c>
      <c r="H6" s="141" t="e">
        <f>G6/F6</f>
        <v>#DIV/0!</v>
      </c>
    </row>
    <row r="7" spans="1:8" ht="28.35" customHeight="1" x14ac:dyDescent="0.2">
      <c r="A7" s="135">
        <v>33</v>
      </c>
      <c r="B7" s="136" t="s">
        <v>420</v>
      </c>
      <c r="C7" s="115">
        <v>0</v>
      </c>
      <c r="D7" s="115"/>
      <c r="E7" s="115">
        <v>0</v>
      </c>
      <c r="F7" s="115">
        <f t="shared" ref="F7" si="1">SUM(F9:F10)</f>
        <v>0</v>
      </c>
      <c r="G7" s="115">
        <v>0</v>
      </c>
      <c r="H7" s="128" t="e">
        <f t="shared" ref="H7:H10" si="2">G7/F7</f>
        <v>#DIV/0!</v>
      </c>
    </row>
    <row r="8" spans="1:8" ht="28.35" customHeight="1" x14ac:dyDescent="0.2">
      <c r="A8" s="135"/>
      <c r="B8" s="136" t="s">
        <v>398</v>
      </c>
      <c r="C8" s="115"/>
      <c r="D8" s="115"/>
      <c r="E8" s="115"/>
      <c r="F8" s="115">
        <f t="shared" ref="F8:F26" si="3">SUM(D8:E8)</f>
        <v>0</v>
      </c>
      <c r="G8" s="115"/>
      <c r="H8" s="128"/>
    </row>
    <row r="9" spans="1:8" ht="28.35" customHeight="1" x14ac:dyDescent="0.2">
      <c r="A9" s="135" t="s">
        <v>14</v>
      </c>
      <c r="B9" s="136" t="s">
        <v>15</v>
      </c>
      <c r="C9" s="115">
        <v>0</v>
      </c>
      <c r="D9" s="115"/>
      <c r="E9" s="115">
        <v>0</v>
      </c>
      <c r="F9" s="115">
        <f t="shared" si="3"/>
        <v>0</v>
      </c>
      <c r="G9" s="115">
        <v>0</v>
      </c>
      <c r="H9" s="128"/>
    </row>
    <row r="10" spans="1:8" ht="28.35" customHeight="1" x14ac:dyDescent="0.2">
      <c r="A10" s="120" t="s">
        <v>16</v>
      </c>
      <c r="B10" s="134" t="s">
        <v>17</v>
      </c>
      <c r="C10" s="116">
        <f>SUM(C6)</f>
        <v>0</v>
      </c>
      <c r="D10" s="116"/>
      <c r="E10" s="116">
        <f>SUM(E6)</f>
        <v>0</v>
      </c>
      <c r="F10" s="116">
        <f t="shared" si="3"/>
        <v>0</v>
      </c>
      <c r="G10" s="116">
        <f>SUM(G6)</f>
        <v>0</v>
      </c>
      <c r="H10" s="128" t="e">
        <f t="shared" si="2"/>
        <v>#DIV/0!</v>
      </c>
    </row>
    <row r="11" spans="1:8" ht="28.35" customHeight="1" x14ac:dyDescent="0.2">
      <c r="A11" s="135" t="s">
        <v>18</v>
      </c>
      <c r="B11" s="136" t="s">
        <v>19</v>
      </c>
      <c r="C11" s="115"/>
      <c r="D11" s="115"/>
      <c r="E11" s="115">
        <v>0</v>
      </c>
      <c r="F11" s="115">
        <f t="shared" si="3"/>
        <v>0</v>
      </c>
      <c r="G11" s="115"/>
      <c r="H11" s="128"/>
    </row>
    <row r="12" spans="1:8" ht="28.35" customHeight="1" x14ac:dyDescent="0.2">
      <c r="A12" s="135" t="s">
        <v>20</v>
      </c>
      <c r="B12" s="136" t="s">
        <v>21</v>
      </c>
      <c r="C12" s="115"/>
      <c r="D12" s="115"/>
      <c r="E12" s="115"/>
      <c r="F12" s="115">
        <f t="shared" si="3"/>
        <v>0</v>
      </c>
      <c r="G12" s="115"/>
      <c r="H12" s="128"/>
    </row>
    <row r="13" spans="1:8" ht="28.35" customHeight="1" x14ac:dyDescent="0.2">
      <c r="A13" s="135" t="s">
        <v>22</v>
      </c>
      <c r="B13" s="136" t="s">
        <v>23</v>
      </c>
      <c r="C13" s="115">
        <f t="shared" ref="C13" si="4">SUM(C12)</f>
        <v>0</v>
      </c>
      <c r="D13" s="115"/>
      <c r="E13" s="115">
        <f t="shared" ref="E13:G13" si="5">SUM(E12)</f>
        <v>0</v>
      </c>
      <c r="F13" s="115">
        <f t="shared" si="3"/>
        <v>0</v>
      </c>
      <c r="G13" s="115">
        <f t="shared" si="5"/>
        <v>0</v>
      </c>
      <c r="H13" s="128"/>
    </row>
    <row r="14" spans="1:8" ht="28.35" customHeight="1" x14ac:dyDescent="0.2">
      <c r="A14" s="135" t="s">
        <v>24</v>
      </c>
      <c r="B14" s="136" t="s">
        <v>25</v>
      </c>
      <c r="C14" s="115"/>
      <c r="D14" s="115"/>
      <c r="E14" s="115"/>
      <c r="F14" s="115">
        <f t="shared" si="3"/>
        <v>0</v>
      </c>
      <c r="G14" s="115"/>
      <c r="H14" s="128"/>
    </row>
    <row r="15" spans="1:8" ht="28.35" customHeight="1" x14ac:dyDescent="0.2">
      <c r="A15" s="120" t="s">
        <v>26</v>
      </c>
      <c r="B15" s="134" t="s">
        <v>27</v>
      </c>
      <c r="C15" s="116">
        <f t="shared" ref="C15" si="6">C11+C13+C14</f>
        <v>0</v>
      </c>
      <c r="D15" s="116"/>
      <c r="E15" s="116">
        <f t="shared" ref="E15:G15" si="7">E11+E13+E14</f>
        <v>0</v>
      </c>
      <c r="F15" s="116">
        <f t="shared" si="3"/>
        <v>0</v>
      </c>
      <c r="G15" s="116">
        <f t="shared" si="7"/>
        <v>0</v>
      </c>
      <c r="H15" s="128"/>
    </row>
    <row r="16" spans="1:8" ht="28.35" customHeight="1" x14ac:dyDescent="0.2">
      <c r="A16" s="135" t="s">
        <v>28</v>
      </c>
      <c r="B16" s="136" t="s">
        <v>29</v>
      </c>
      <c r="C16" s="115">
        <f t="shared" ref="C16" si="8">SUM(C17:C18)</f>
        <v>0</v>
      </c>
      <c r="D16" s="115"/>
      <c r="E16" s="115">
        <f t="shared" ref="E16:G16" si="9">SUM(E17:E18)</f>
        <v>0</v>
      </c>
      <c r="F16" s="115">
        <f t="shared" si="3"/>
        <v>0</v>
      </c>
      <c r="G16" s="115">
        <f t="shared" si="9"/>
        <v>0</v>
      </c>
      <c r="H16" s="128"/>
    </row>
    <row r="17" spans="1:8" ht="28.35" customHeight="1" x14ac:dyDescent="0.2">
      <c r="A17" s="135" t="s">
        <v>30</v>
      </c>
      <c r="B17" s="136" t="s">
        <v>31</v>
      </c>
      <c r="C17" s="115"/>
      <c r="D17" s="115"/>
      <c r="E17" s="115"/>
      <c r="F17" s="115">
        <f t="shared" si="3"/>
        <v>0</v>
      </c>
      <c r="G17" s="115"/>
      <c r="H17" s="128"/>
    </row>
    <row r="18" spans="1:8" ht="28.35" customHeight="1" x14ac:dyDescent="0.2">
      <c r="A18" s="135" t="s">
        <v>32</v>
      </c>
      <c r="B18" s="136" t="s">
        <v>33</v>
      </c>
      <c r="C18" s="115"/>
      <c r="D18" s="115"/>
      <c r="E18" s="115"/>
      <c r="F18" s="115">
        <f t="shared" si="3"/>
        <v>0</v>
      </c>
      <c r="G18" s="115"/>
      <c r="H18" s="128"/>
    </row>
    <row r="19" spans="1:8" ht="28.35" customHeight="1" x14ac:dyDescent="0.2">
      <c r="A19" s="120" t="s">
        <v>34</v>
      </c>
      <c r="B19" s="134" t="s">
        <v>35</v>
      </c>
      <c r="C19" s="116">
        <f t="shared" ref="C19" si="10">C16</f>
        <v>0</v>
      </c>
      <c r="D19" s="116"/>
      <c r="E19" s="116">
        <f t="shared" ref="E19:G19" si="11">E16</f>
        <v>0</v>
      </c>
      <c r="F19" s="116">
        <f t="shared" si="3"/>
        <v>0</v>
      </c>
      <c r="G19" s="116">
        <f t="shared" si="11"/>
        <v>0</v>
      </c>
      <c r="H19" s="128"/>
    </row>
    <row r="20" spans="1:8" ht="28.35" customHeight="1" x14ac:dyDescent="0.2">
      <c r="A20" s="120" t="s">
        <v>36</v>
      </c>
      <c r="B20" s="134" t="s">
        <v>37</v>
      </c>
      <c r="C20" s="116">
        <f t="shared" ref="C20" si="12">C10+C15+C19</f>
        <v>0</v>
      </c>
      <c r="D20" s="116"/>
      <c r="E20" s="116">
        <f t="shared" ref="E20:G20" si="13">E10+E15+E19</f>
        <v>0</v>
      </c>
      <c r="F20" s="116">
        <f t="shared" si="3"/>
        <v>0</v>
      </c>
      <c r="G20" s="116">
        <f t="shared" si="13"/>
        <v>0</v>
      </c>
      <c r="H20" s="128" t="e">
        <f t="shared" ref="H20:H26" si="14">G20/F20</f>
        <v>#DIV/0!</v>
      </c>
    </row>
    <row r="21" spans="1:8" ht="28.35" customHeight="1" x14ac:dyDescent="0.2">
      <c r="A21" s="135" t="s">
        <v>38</v>
      </c>
      <c r="B21" s="136" t="s">
        <v>39</v>
      </c>
      <c r="C21" s="115">
        <v>376434</v>
      </c>
      <c r="D21" s="115">
        <v>0</v>
      </c>
      <c r="E21" s="115">
        <v>0</v>
      </c>
      <c r="F21" s="115">
        <f>SUM(D21:E21)</f>
        <v>0</v>
      </c>
      <c r="G21" s="115">
        <v>0</v>
      </c>
      <c r="H21" s="128"/>
    </row>
    <row r="22" spans="1:8" ht="28.35" customHeight="1" x14ac:dyDescent="0.2">
      <c r="A22" s="135" t="s">
        <v>40</v>
      </c>
      <c r="B22" s="136" t="s">
        <v>41</v>
      </c>
      <c r="C22" s="115">
        <f>SUM(C21)</f>
        <v>376434</v>
      </c>
      <c r="D22" s="115">
        <v>0</v>
      </c>
      <c r="E22" s="115">
        <f>SUM(E21)</f>
        <v>0</v>
      </c>
      <c r="F22" s="115">
        <f t="shared" si="3"/>
        <v>0</v>
      </c>
      <c r="G22" s="115">
        <f>SUM(G21)</f>
        <v>0</v>
      </c>
      <c r="H22" s="128"/>
    </row>
    <row r="23" spans="1:8" ht="28.35" customHeight="1" x14ac:dyDescent="0.2">
      <c r="A23" s="135" t="s">
        <v>42</v>
      </c>
      <c r="B23" s="136" t="s">
        <v>43</v>
      </c>
      <c r="C23" s="115"/>
      <c r="D23" s="115"/>
      <c r="E23" s="115"/>
      <c r="F23" s="115">
        <f t="shared" si="3"/>
        <v>0</v>
      </c>
      <c r="G23" s="115"/>
      <c r="H23" s="128"/>
    </row>
    <row r="24" spans="1:8" ht="28.35" customHeight="1" x14ac:dyDescent="0.2">
      <c r="A24" s="135" t="s">
        <v>44</v>
      </c>
      <c r="B24" s="136" t="s">
        <v>45</v>
      </c>
      <c r="C24" s="115">
        <f t="shared" ref="C24" si="15">C22+C23</f>
        <v>376434</v>
      </c>
      <c r="D24" s="115">
        <v>0</v>
      </c>
      <c r="E24" s="115">
        <f t="shared" ref="E24:G24" si="16">E22+E23</f>
        <v>0</v>
      </c>
      <c r="F24" s="115">
        <f t="shared" si="3"/>
        <v>0</v>
      </c>
      <c r="G24" s="115">
        <f t="shared" si="16"/>
        <v>0</v>
      </c>
      <c r="H24" s="128"/>
    </row>
    <row r="25" spans="1:8" ht="28.35" customHeight="1" x14ac:dyDescent="0.2">
      <c r="A25" s="120" t="s">
        <v>46</v>
      </c>
      <c r="B25" s="134" t="s">
        <v>47</v>
      </c>
      <c r="C25" s="116">
        <f t="shared" ref="C25" si="17">C24</f>
        <v>376434</v>
      </c>
      <c r="D25" s="116">
        <v>0</v>
      </c>
      <c r="E25" s="116">
        <f t="shared" ref="E25:G25" si="18">E24</f>
        <v>0</v>
      </c>
      <c r="F25" s="116">
        <f t="shared" si="3"/>
        <v>0</v>
      </c>
      <c r="G25" s="116">
        <f t="shared" si="18"/>
        <v>0</v>
      </c>
      <c r="H25" s="128"/>
    </row>
    <row r="26" spans="1:8" ht="28.35" customHeight="1" x14ac:dyDescent="0.2">
      <c r="A26" s="120" t="s">
        <v>48</v>
      </c>
      <c r="B26" s="134" t="s">
        <v>49</v>
      </c>
      <c r="C26" s="116">
        <f t="shared" ref="C26" si="19">C20+C25</f>
        <v>376434</v>
      </c>
      <c r="D26" s="116">
        <v>0</v>
      </c>
      <c r="E26" s="116">
        <f t="shared" ref="E26:G26" si="20">E20+E25</f>
        <v>0</v>
      </c>
      <c r="F26" s="116">
        <f t="shared" si="3"/>
        <v>0</v>
      </c>
      <c r="G26" s="116">
        <f t="shared" si="20"/>
        <v>0</v>
      </c>
      <c r="H26" s="128" t="e">
        <f t="shared" si="14"/>
        <v>#DIV/0!</v>
      </c>
    </row>
    <row r="29" spans="1:8" ht="57" customHeight="1" x14ac:dyDescent="0.2">
      <c r="A29" s="185" t="s">
        <v>1</v>
      </c>
      <c r="B29" s="185" t="s">
        <v>2</v>
      </c>
      <c r="C29" s="185" t="s">
        <v>439</v>
      </c>
      <c r="D29" s="185" t="str">
        <f>D5</f>
        <v>2024. évi 
költségvetés</v>
      </c>
      <c r="E29" s="185" t="str">
        <f t="shared" ref="E29:G29" si="21">E5</f>
        <v>2024. évi 
módosítás</v>
      </c>
      <c r="F29" s="185" t="str">
        <f t="shared" si="21"/>
        <v>2024.12.31. 
módosított előirányzat</v>
      </c>
      <c r="G29" s="185" t="str">
        <f t="shared" si="21"/>
        <v>2024.12.31.  
teljesítés</v>
      </c>
      <c r="H29" s="186" t="s">
        <v>138</v>
      </c>
    </row>
    <row r="30" spans="1:8" ht="28.35" customHeight="1" x14ac:dyDescent="0.2">
      <c r="A30" s="135" t="s">
        <v>51</v>
      </c>
      <c r="B30" s="136" t="s">
        <v>52</v>
      </c>
      <c r="C30" s="115">
        <v>0</v>
      </c>
      <c r="D30" s="115"/>
      <c r="E30" s="115"/>
      <c r="F30" s="115">
        <f>D30+E30</f>
        <v>0</v>
      </c>
      <c r="G30" s="115">
        <v>0</v>
      </c>
      <c r="H30" s="128"/>
    </row>
    <row r="31" spans="1:8" ht="28.35" customHeight="1" x14ac:dyDescent="0.2">
      <c r="A31" s="137" t="s">
        <v>268</v>
      </c>
      <c r="B31" s="136" t="s">
        <v>402</v>
      </c>
      <c r="C31" s="115">
        <v>0</v>
      </c>
      <c r="D31" s="115"/>
      <c r="E31" s="115"/>
      <c r="F31" s="115">
        <f>SUM(D31:E31)</f>
        <v>0</v>
      </c>
      <c r="G31" s="115">
        <v>0</v>
      </c>
      <c r="H31" s="128"/>
    </row>
    <row r="32" spans="1:8" ht="28.35" customHeight="1" x14ac:dyDescent="0.2">
      <c r="A32" s="137" t="s">
        <v>269</v>
      </c>
      <c r="B32" s="136" t="s">
        <v>387</v>
      </c>
      <c r="C32" s="115">
        <v>0</v>
      </c>
      <c r="D32" s="115"/>
      <c r="E32" s="115"/>
      <c r="F32" s="115">
        <f>D32+E32</f>
        <v>0</v>
      </c>
      <c r="G32" s="115">
        <v>0</v>
      </c>
      <c r="H32" s="128"/>
    </row>
    <row r="33" spans="1:8" ht="28.35" customHeight="1" x14ac:dyDescent="0.2">
      <c r="A33" s="137" t="s">
        <v>270</v>
      </c>
      <c r="B33" s="136" t="s">
        <v>386</v>
      </c>
      <c r="C33" s="115">
        <v>0</v>
      </c>
      <c r="D33" s="115"/>
      <c r="E33" s="115"/>
      <c r="F33" s="115">
        <f>D33+E33</f>
        <v>0</v>
      </c>
      <c r="G33" s="115">
        <v>0</v>
      </c>
      <c r="H33" s="128"/>
    </row>
    <row r="34" spans="1:8" ht="28.35" customHeight="1" x14ac:dyDescent="0.2">
      <c r="A34" s="137"/>
      <c r="B34" s="136" t="s">
        <v>405</v>
      </c>
      <c r="C34" s="115"/>
      <c r="D34" s="115"/>
      <c r="E34" s="115">
        <v>0</v>
      </c>
      <c r="F34" s="115">
        <f t="shared" ref="F34:F84" si="22">D34+E34</f>
        <v>0</v>
      </c>
      <c r="G34" s="115"/>
      <c r="H34" s="128"/>
    </row>
    <row r="35" spans="1:8" ht="28.35" customHeight="1" x14ac:dyDescent="0.2">
      <c r="A35" s="135" t="s">
        <v>53</v>
      </c>
      <c r="B35" s="136" t="s">
        <v>54</v>
      </c>
      <c r="C35" s="115"/>
      <c r="D35" s="115"/>
      <c r="E35" s="115"/>
      <c r="F35" s="115">
        <f t="shared" si="22"/>
        <v>0</v>
      </c>
      <c r="G35" s="115"/>
      <c r="H35" s="128"/>
    </row>
    <row r="36" spans="1:8" ht="28.35" customHeight="1" x14ac:dyDescent="0.2">
      <c r="A36" s="135" t="s">
        <v>55</v>
      </c>
      <c r="B36" s="136" t="s">
        <v>56</v>
      </c>
      <c r="C36" s="115"/>
      <c r="D36" s="115"/>
      <c r="E36" s="115"/>
      <c r="F36" s="115">
        <f t="shared" si="22"/>
        <v>0</v>
      </c>
      <c r="G36" s="115"/>
      <c r="H36" s="128"/>
    </row>
    <row r="37" spans="1:8" ht="28.35" customHeight="1" x14ac:dyDescent="0.2">
      <c r="A37" s="135" t="s">
        <v>57</v>
      </c>
      <c r="B37" s="136" t="s">
        <v>58</v>
      </c>
      <c r="C37" s="115"/>
      <c r="D37" s="115"/>
      <c r="E37" s="115"/>
      <c r="F37" s="115">
        <f t="shared" si="22"/>
        <v>0</v>
      </c>
      <c r="G37" s="115"/>
      <c r="H37" s="128"/>
    </row>
    <row r="38" spans="1:8" ht="28.35" customHeight="1" x14ac:dyDescent="0.2">
      <c r="A38" s="135" t="s">
        <v>59</v>
      </c>
      <c r="B38" s="136" t="s">
        <v>60</v>
      </c>
      <c r="C38" s="115">
        <v>73937</v>
      </c>
      <c r="D38" s="115">
        <v>0</v>
      </c>
      <c r="E38" s="115">
        <v>0</v>
      </c>
      <c r="F38" s="115">
        <f t="shared" si="22"/>
        <v>0</v>
      </c>
      <c r="G38" s="115">
        <v>0</v>
      </c>
      <c r="H38" s="128"/>
    </row>
    <row r="39" spans="1:8" ht="28.35" customHeight="1" x14ac:dyDescent="0.2">
      <c r="A39" s="135" t="s">
        <v>61</v>
      </c>
      <c r="B39" s="136" t="s">
        <v>62</v>
      </c>
      <c r="C39" s="115">
        <f>SUM(C30:C38)</f>
        <v>73937</v>
      </c>
      <c r="D39" s="115">
        <f>SUM(D30:D38)</f>
        <v>0</v>
      </c>
      <c r="E39" s="115">
        <f>SUM(E30:E38)</f>
        <v>0</v>
      </c>
      <c r="F39" s="115">
        <f>SUM(F30:F38)</f>
        <v>0</v>
      </c>
      <c r="G39" s="115">
        <f>SUM(G30:G38)</f>
        <v>0</v>
      </c>
      <c r="H39" s="128"/>
    </row>
    <row r="40" spans="1:8" ht="28.35" customHeight="1" x14ac:dyDescent="0.2">
      <c r="A40" s="135" t="s">
        <v>63</v>
      </c>
      <c r="B40" s="136" t="s">
        <v>64</v>
      </c>
      <c r="C40" s="115">
        <v>0</v>
      </c>
      <c r="D40" s="115"/>
      <c r="E40" s="115">
        <v>0</v>
      </c>
      <c r="F40" s="115">
        <f t="shared" si="22"/>
        <v>0</v>
      </c>
      <c r="G40" s="115">
        <v>0</v>
      </c>
      <c r="H40" s="128" t="e">
        <f t="shared" ref="H40:H68" si="23">G40/F40</f>
        <v>#DIV/0!</v>
      </c>
    </row>
    <row r="41" spans="1:8" ht="28.35" customHeight="1" x14ac:dyDescent="0.2">
      <c r="A41" s="135" t="s">
        <v>65</v>
      </c>
      <c r="B41" s="136" t="s">
        <v>66</v>
      </c>
      <c r="C41" s="115">
        <v>0</v>
      </c>
      <c r="D41" s="115"/>
      <c r="E41" s="115">
        <v>0</v>
      </c>
      <c r="F41" s="115">
        <f t="shared" si="22"/>
        <v>0</v>
      </c>
      <c r="G41" s="115">
        <v>0</v>
      </c>
      <c r="H41" s="128"/>
    </row>
    <row r="42" spans="1:8" ht="28.35" customHeight="1" x14ac:dyDescent="0.2">
      <c r="A42" s="135" t="s">
        <v>67</v>
      </c>
      <c r="B42" s="136" t="s">
        <v>68</v>
      </c>
      <c r="C42" s="115">
        <f>SUM(C40:C41)</f>
        <v>0</v>
      </c>
      <c r="D42" s="115"/>
      <c r="E42" s="115">
        <f>SUM(E40:E41)</f>
        <v>0</v>
      </c>
      <c r="F42" s="115">
        <f>SUM(F40:F41)</f>
        <v>0</v>
      </c>
      <c r="G42" s="115">
        <f>SUM(G40:G41)</f>
        <v>0</v>
      </c>
      <c r="H42" s="128" t="e">
        <f t="shared" si="23"/>
        <v>#DIV/0!</v>
      </c>
    </row>
    <row r="43" spans="1:8" ht="28.35" customHeight="1" x14ac:dyDescent="0.2">
      <c r="A43" s="120" t="s">
        <v>69</v>
      </c>
      <c r="B43" s="134" t="s">
        <v>70</v>
      </c>
      <c r="C43" s="116">
        <f>C39+C42</f>
        <v>73937</v>
      </c>
      <c r="D43" s="115">
        <f>D39+D42</f>
        <v>0</v>
      </c>
      <c r="E43" s="115">
        <f>E39+E42</f>
        <v>0</v>
      </c>
      <c r="F43" s="115">
        <f>F39+F42</f>
        <v>0</v>
      </c>
      <c r="G43" s="116">
        <f>G39+G42</f>
        <v>0</v>
      </c>
      <c r="H43" s="129">
        <v>0</v>
      </c>
    </row>
    <row r="44" spans="1:8" ht="28.35" customHeight="1" x14ac:dyDescent="0.2">
      <c r="A44" s="120" t="s">
        <v>71</v>
      </c>
      <c r="B44" s="134" t="s">
        <v>72</v>
      </c>
      <c r="C44" s="116">
        <f>SUM(C45:C48)</f>
        <v>28691</v>
      </c>
      <c r="D44" s="115">
        <f>SUM(D45:D48)</f>
        <v>0</v>
      </c>
      <c r="E44" s="115">
        <f>SUM(E45:E48)</f>
        <v>0</v>
      </c>
      <c r="F44" s="115">
        <f>SUM(F45:F48)</f>
        <v>0</v>
      </c>
      <c r="G44" s="116">
        <f>SUM(G45:G48)</f>
        <v>0</v>
      </c>
      <c r="H44" s="129">
        <v>0</v>
      </c>
    </row>
    <row r="45" spans="1:8" ht="28.35" customHeight="1" x14ac:dyDescent="0.2">
      <c r="A45" s="135" t="s">
        <v>73</v>
      </c>
      <c r="B45" s="136" t="s">
        <v>74</v>
      </c>
      <c r="C45" s="115">
        <v>28691</v>
      </c>
      <c r="D45" s="115">
        <v>0</v>
      </c>
      <c r="E45" s="115">
        <v>0</v>
      </c>
      <c r="F45" s="115">
        <f t="shared" si="22"/>
        <v>0</v>
      </c>
      <c r="G45" s="115">
        <v>0</v>
      </c>
      <c r="H45" s="129">
        <v>0</v>
      </c>
    </row>
    <row r="46" spans="1:8" ht="28.35" customHeight="1" x14ac:dyDescent="0.2">
      <c r="A46" s="135" t="s">
        <v>75</v>
      </c>
      <c r="B46" s="136" t="s">
        <v>76</v>
      </c>
      <c r="C46" s="115">
        <v>0</v>
      </c>
      <c r="D46" s="115"/>
      <c r="E46" s="115">
        <v>0</v>
      </c>
      <c r="F46" s="115">
        <f t="shared" si="22"/>
        <v>0</v>
      </c>
      <c r="G46" s="115">
        <v>0</v>
      </c>
      <c r="H46" s="129">
        <v>0</v>
      </c>
    </row>
    <row r="47" spans="1:8" ht="28.35" customHeight="1" x14ac:dyDescent="0.2">
      <c r="A47" s="135"/>
      <c r="B47" s="136" t="s">
        <v>329</v>
      </c>
      <c r="C47" s="115">
        <v>0</v>
      </c>
      <c r="D47" s="115"/>
      <c r="E47" s="115"/>
      <c r="F47" s="115">
        <f t="shared" si="22"/>
        <v>0</v>
      </c>
      <c r="G47" s="115">
        <v>0</v>
      </c>
      <c r="H47" s="129"/>
    </row>
    <row r="48" spans="1:8" ht="28.35" customHeight="1" x14ac:dyDescent="0.2">
      <c r="A48" s="135" t="s">
        <v>77</v>
      </c>
      <c r="B48" s="136" t="s">
        <v>78</v>
      </c>
      <c r="C48" s="115"/>
      <c r="D48" s="115"/>
      <c r="E48" s="115"/>
      <c r="F48" s="115">
        <f t="shared" si="22"/>
        <v>0</v>
      </c>
      <c r="G48" s="115"/>
      <c r="H48" s="129"/>
    </row>
    <row r="49" spans="1:8" ht="28.35" customHeight="1" x14ac:dyDescent="0.2">
      <c r="A49" s="135" t="s">
        <v>79</v>
      </c>
      <c r="B49" s="136" t="s">
        <v>80</v>
      </c>
      <c r="C49" s="115">
        <v>0</v>
      </c>
      <c r="D49" s="115"/>
      <c r="E49" s="115"/>
      <c r="F49" s="115">
        <f t="shared" si="22"/>
        <v>0</v>
      </c>
      <c r="G49" s="115">
        <v>0</v>
      </c>
      <c r="H49" s="129"/>
    </row>
    <row r="50" spans="1:8" ht="28.35" customHeight="1" x14ac:dyDescent="0.2">
      <c r="A50" s="135" t="s">
        <v>81</v>
      </c>
      <c r="B50" s="136" t="s">
        <v>82</v>
      </c>
      <c r="C50" s="115">
        <v>0</v>
      </c>
      <c r="D50" s="115"/>
      <c r="E50" s="115">
        <v>0</v>
      </c>
      <c r="F50" s="115">
        <f t="shared" si="22"/>
        <v>0</v>
      </c>
      <c r="G50" s="115">
        <v>0</v>
      </c>
      <c r="H50" s="128" t="e">
        <f t="shared" si="23"/>
        <v>#DIV/0!</v>
      </c>
    </row>
    <row r="51" spans="1:8" ht="28.35" customHeight="1" x14ac:dyDescent="0.2">
      <c r="A51" s="135" t="s">
        <v>12</v>
      </c>
      <c r="B51" s="136" t="s">
        <v>83</v>
      </c>
      <c r="C51" s="115">
        <f>SUM(C49:C50)</f>
        <v>0</v>
      </c>
      <c r="D51" s="115"/>
      <c r="E51" s="115">
        <f>SUM(E49:E50)</f>
        <v>0</v>
      </c>
      <c r="F51" s="115">
        <f>SUM(F49:F50)</f>
        <v>0</v>
      </c>
      <c r="G51" s="115">
        <f>SUM(G49:G50)</f>
        <v>0</v>
      </c>
      <c r="H51" s="128" t="e">
        <f t="shared" si="23"/>
        <v>#DIV/0!</v>
      </c>
    </row>
    <row r="52" spans="1:8" ht="28.35" customHeight="1" x14ac:dyDescent="0.2">
      <c r="A52" s="135" t="s">
        <v>84</v>
      </c>
      <c r="B52" s="136" t="s">
        <v>85</v>
      </c>
      <c r="C52" s="115">
        <v>0</v>
      </c>
      <c r="D52" s="115"/>
      <c r="E52" s="115">
        <v>0</v>
      </c>
      <c r="F52" s="115">
        <f t="shared" si="22"/>
        <v>0</v>
      </c>
      <c r="G52" s="115">
        <v>0</v>
      </c>
      <c r="H52" s="129"/>
    </row>
    <row r="53" spans="1:8" ht="28.35" customHeight="1" x14ac:dyDescent="0.2">
      <c r="A53" s="135" t="s">
        <v>86</v>
      </c>
      <c r="B53" s="136" t="s">
        <v>87</v>
      </c>
      <c r="C53" s="115">
        <v>0</v>
      </c>
      <c r="D53" s="115"/>
      <c r="E53" s="115"/>
      <c r="F53" s="115">
        <f t="shared" si="22"/>
        <v>0</v>
      </c>
      <c r="G53" s="115">
        <v>0</v>
      </c>
      <c r="H53" s="129"/>
    </row>
    <row r="54" spans="1:8" ht="28.35" customHeight="1" x14ac:dyDescent="0.2">
      <c r="A54" s="135" t="s">
        <v>88</v>
      </c>
      <c r="B54" s="136" t="s">
        <v>89</v>
      </c>
      <c r="C54" s="115">
        <f>SUM(C52:C53)</f>
        <v>0</v>
      </c>
      <c r="D54" s="115"/>
      <c r="E54" s="115">
        <f>SUM(E52:E53)</f>
        <v>0</v>
      </c>
      <c r="F54" s="115">
        <f>SUM(F52:F53)</f>
        <v>0</v>
      </c>
      <c r="G54" s="115">
        <f>SUM(G52:G53)</f>
        <v>0</v>
      </c>
      <c r="H54" s="129"/>
    </row>
    <row r="55" spans="1:8" ht="28.35" customHeight="1" x14ac:dyDescent="0.2">
      <c r="A55" s="135" t="s">
        <v>14</v>
      </c>
      <c r="B55" s="136" t="s">
        <v>90</v>
      </c>
      <c r="C55" s="115">
        <v>0</v>
      </c>
      <c r="D55" s="115"/>
      <c r="E55" s="115"/>
      <c r="F55" s="115">
        <f t="shared" si="22"/>
        <v>0</v>
      </c>
      <c r="G55" s="115">
        <v>0</v>
      </c>
      <c r="H55" s="129"/>
    </row>
    <row r="56" spans="1:8" ht="28.35" customHeight="1" x14ac:dyDescent="0.2">
      <c r="A56" s="135" t="s">
        <v>91</v>
      </c>
      <c r="B56" s="136" t="s">
        <v>92</v>
      </c>
      <c r="C56" s="115">
        <v>0</v>
      </c>
      <c r="D56" s="115"/>
      <c r="E56" s="115">
        <v>0</v>
      </c>
      <c r="F56" s="115">
        <f t="shared" si="22"/>
        <v>0</v>
      </c>
      <c r="G56" s="115">
        <v>0</v>
      </c>
      <c r="H56" s="129"/>
    </row>
    <row r="57" spans="1:8" ht="28.35" customHeight="1" x14ac:dyDescent="0.2">
      <c r="A57" s="135" t="s">
        <v>93</v>
      </c>
      <c r="B57" s="136" t="s">
        <v>94</v>
      </c>
      <c r="C57" s="115">
        <v>0</v>
      </c>
      <c r="D57" s="115"/>
      <c r="E57" s="115">
        <v>0</v>
      </c>
      <c r="F57" s="115">
        <f t="shared" si="22"/>
        <v>0</v>
      </c>
      <c r="G57" s="115">
        <v>0</v>
      </c>
      <c r="H57" s="129"/>
    </row>
    <row r="58" spans="1:8" ht="28.35" customHeight="1" x14ac:dyDescent="0.2">
      <c r="A58" s="135">
        <v>41</v>
      </c>
      <c r="B58" s="136" t="s">
        <v>404</v>
      </c>
      <c r="C58" s="115">
        <v>0</v>
      </c>
      <c r="D58" s="115"/>
      <c r="E58" s="115"/>
      <c r="F58" s="115">
        <f t="shared" si="22"/>
        <v>0</v>
      </c>
      <c r="G58" s="115">
        <v>0</v>
      </c>
      <c r="H58" s="129"/>
    </row>
    <row r="59" spans="1:8" ht="28.35" customHeight="1" x14ac:dyDescent="0.2">
      <c r="A59" s="135">
        <v>43</v>
      </c>
      <c r="B59" s="136" t="s">
        <v>146</v>
      </c>
      <c r="C59" s="115">
        <v>0</v>
      </c>
      <c r="D59" s="115"/>
      <c r="E59" s="115"/>
      <c r="F59" s="115">
        <f t="shared" si="22"/>
        <v>0</v>
      </c>
      <c r="G59" s="115">
        <v>0</v>
      </c>
      <c r="H59" s="129"/>
    </row>
    <row r="60" spans="1:8" ht="28.35" customHeight="1" x14ac:dyDescent="0.2">
      <c r="A60" s="135" t="s">
        <v>95</v>
      </c>
      <c r="B60" s="136" t="s">
        <v>96</v>
      </c>
      <c r="C60" s="115">
        <v>0</v>
      </c>
      <c r="D60" s="115"/>
      <c r="E60" s="115"/>
      <c r="F60" s="115">
        <f t="shared" si="22"/>
        <v>0</v>
      </c>
      <c r="G60" s="115">
        <v>0</v>
      </c>
      <c r="H60" s="129"/>
    </row>
    <row r="61" spans="1:8" ht="28.35" customHeight="1" x14ac:dyDescent="0.2">
      <c r="A61" s="135" t="s">
        <v>97</v>
      </c>
      <c r="B61" s="136" t="s">
        <v>98</v>
      </c>
      <c r="C61" s="115">
        <f>SUM(C55:C60)</f>
        <v>0</v>
      </c>
      <c r="D61" s="115"/>
      <c r="E61" s="115">
        <f>SUM(E55:E60)</f>
        <v>0</v>
      </c>
      <c r="F61" s="115">
        <f>SUM(F55:F60)</f>
        <v>0</v>
      </c>
      <c r="G61" s="115">
        <f>SUM(G55:G60)</f>
        <v>0</v>
      </c>
      <c r="H61" s="129"/>
    </row>
    <row r="62" spans="1:8" ht="28.35" customHeight="1" x14ac:dyDescent="0.2">
      <c r="A62" s="135" t="s">
        <v>99</v>
      </c>
      <c r="B62" s="136" t="s">
        <v>100</v>
      </c>
      <c r="C62" s="115">
        <v>0</v>
      </c>
      <c r="D62" s="115"/>
      <c r="E62" s="115"/>
      <c r="F62" s="115">
        <f t="shared" si="22"/>
        <v>0</v>
      </c>
      <c r="G62" s="115">
        <v>0</v>
      </c>
      <c r="H62" s="129"/>
    </row>
    <row r="63" spans="1:8" ht="28.35" customHeight="1" x14ac:dyDescent="0.2">
      <c r="A63" s="135" t="s">
        <v>101</v>
      </c>
      <c r="B63" s="136" t="s">
        <v>102</v>
      </c>
      <c r="C63" s="115">
        <f>SUM(C62)</f>
        <v>0</v>
      </c>
      <c r="D63" s="115"/>
      <c r="E63" s="115">
        <f>SUM(E62)</f>
        <v>0</v>
      </c>
      <c r="F63" s="115">
        <f>SUM(F62)</f>
        <v>0</v>
      </c>
      <c r="G63" s="115">
        <f>SUM(G62)</f>
        <v>0</v>
      </c>
      <c r="H63" s="129"/>
    </row>
    <row r="64" spans="1:8" ht="28.35" customHeight="1" x14ac:dyDescent="0.2">
      <c r="A64" s="135" t="s">
        <v>103</v>
      </c>
      <c r="B64" s="136" t="s">
        <v>104</v>
      </c>
      <c r="C64" s="115">
        <v>0</v>
      </c>
      <c r="D64" s="115"/>
      <c r="E64" s="115">
        <v>0</v>
      </c>
      <c r="F64" s="115">
        <f t="shared" si="22"/>
        <v>0</v>
      </c>
      <c r="G64" s="115">
        <v>0</v>
      </c>
      <c r="H64" s="128" t="e">
        <f t="shared" si="23"/>
        <v>#DIV/0!</v>
      </c>
    </row>
    <row r="65" spans="1:8" ht="28.35" customHeight="1" x14ac:dyDescent="0.2">
      <c r="A65" s="135">
        <v>51</v>
      </c>
      <c r="B65" s="136" t="s">
        <v>407</v>
      </c>
      <c r="C65" s="115">
        <v>0</v>
      </c>
      <c r="D65" s="115"/>
      <c r="E65" s="115"/>
      <c r="F65" s="115">
        <f t="shared" si="22"/>
        <v>0</v>
      </c>
      <c r="G65" s="115">
        <v>0</v>
      </c>
      <c r="H65" s="129"/>
    </row>
    <row r="66" spans="1:8" ht="28.35" customHeight="1" x14ac:dyDescent="0.2">
      <c r="A66" s="135" t="s">
        <v>105</v>
      </c>
      <c r="B66" s="136" t="s">
        <v>106</v>
      </c>
      <c r="C66" s="115">
        <v>0</v>
      </c>
      <c r="D66" s="115"/>
      <c r="E66" s="115"/>
      <c r="F66" s="115">
        <f t="shared" si="22"/>
        <v>0</v>
      </c>
      <c r="G66" s="115">
        <v>0</v>
      </c>
      <c r="H66" s="129"/>
    </row>
    <row r="67" spans="1:8" ht="28.35" customHeight="1" x14ac:dyDescent="0.2">
      <c r="A67" s="135" t="s">
        <v>107</v>
      </c>
      <c r="B67" s="136" t="s">
        <v>108</v>
      </c>
      <c r="C67" s="115">
        <f>SUM(C64:C66)</f>
        <v>0</v>
      </c>
      <c r="D67" s="115"/>
      <c r="E67" s="115">
        <f>SUM(E64:E66)</f>
        <v>0</v>
      </c>
      <c r="F67" s="115">
        <f>SUM(F64:F66)</f>
        <v>0</v>
      </c>
      <c r="G67" s="115">
        <f>SUM(G64:G66)</f>
        <v>0</v>
      </c>
      <c r="H67" s="128" t="e">
        <f t="shared" si="23"/>
        <v>#DIV/0!</v>
      </c>
    </row>
    <row r="68" spans="1:8" ht="28.35" customHeight="1" x14ac:dyDescent="0.2">
      <c r="A68" s="120" t="s">
        <v>109</v>
      </c>
      <c r="B68" s="134" t="s">
        <v>110</v>
      </c>
      <c r="C68" s="116">
        <f>C51+C54+C61+C63+C67</f>
        <v>0</v>
      </c>
      <c r="D68" s="115"/>
      <c r="E68" s="116">
        <f>E51+E54+E61+E63+E67</f>
        <v>0</v>
      </c>
      <c r="F68" s="115">
        <f>F51+F54+F61+F63+F67</f>
        <v>0</v>
      </c>
      <c r="G68" s="116">
        <f>G51+G54+G61+G63+G67</f>
        <v>0</v>
      </c>
      <c r="H68" s="128" t="e">
        <f t="shared" si="23"/>
        <v>#DIV/0!</v>
      </c>
    </row>
    <row r="69" spans="1:8" ht="28.35" customHeight="1" x14ac:dyDescent="0.2">
      <c r="A69" s="135" t="s">
        <v>111</v>
      </c>
      <c r="B69" s="136" t="s">
        <v>112</v>
      </c>
      <c r="C69" s="115">
        <v>0</v>
      </c>
      <c r="D69" s="115"/>
      <c r="E69" s="115"/>
      <c r="F69" s="115">
        <f t="shared" si="22"/>
        <v>0</v>
      </c>
      <c r="G69" s="115">
        <v>0</v>
      </c>
      <c r="H69" s="129"/>
    </row>
    <row r="70" spans="1:8" ht="28.35" customHeight="1" x14ac:dyDescent="0.2">
      <c r="A70" s="135" t="s">
        <v>113</v>
      </c>
      <c r="B70" s="136" t="s">
        <v>114</v>
      </c>
      <c r="C70" s="115">
        <v>0</v>
      </c>
      <c r="D70" s="115"/>
      <c r="E70" s="115"/>
      <c r="F70" s="115">
        <f t="shared" si="22"/>
        <v>0</v>
      </c>
      <c r="G70" s="115">
        <v>0</v>
      </c>
      <c r="H70" s="129"/>
    </row>
    <row r="71" spans="1:8" ht="28.35" customHeight="1" x14ac:dyDescent="0.2">
      <c r="A71" s="135" t="s">
        <v>115</v>
      </c>
      <c r="B71" s="136" t="s">
        <v>116</v>
      </c>
      <c r="C71" s="115">
        <v>0</v>
      </c>
      <c r="D71" s="115"/>
      <c r="E71" s="115">
        <v>0</v>
      </c>
      <c r="F71" s="115">
        <f t="shared" si="22"/>
        <v>0</v>
      </c>
      <c r="G71" s="115">
        <v>0</v>
      </c>
      <c r="H71" s="129"/>
    </row>
    <row r="72" spans="1:8" ht="28.35" customHeight="1" x14ac:dyDescent="0.2">
      <c r="A72" s="135" t="s">
        <v>117</v>
      </c>
      <c r="B72" s="136" t="s">
        <v>118</v>
      </c>
      <c r="C72" s="115">
        <v>0</v>
      </c>
      <c r="D72" s="115"/>
      <c r="E72" s="115">
        <v>0</v>
      </c>
      <c r="F72" s="115">
        <f t="shared" si="22"/>
        <v>0</v>
      </c>
      <c r="G72" s="115">
        <v>0</v>
      </c>
      <c r="H72" s="129"/>
    </row>
    <row r="73" spans="1:8" ht="28.35" customHeight="1" x14ac:dyDescent="0.2">
      <c r="A73" s="120" t="s">
        <v>119</v>
      </c>
      <c r="B73" s="134" t="s">
        <v>120</v>
      </c>
      <c r="C73" s="116">
        <f t="shared" ref="C73" si="24">C69+C71</f>
        <v>0</v>
      </c>
      <c r="D73" s="115"/>
      <c r="E73" s="116">
        <f t="shared" ref="E73:G73" si="25">E69+E71</f>
        <v>0</v>
      </c>
      <c r="F73" s="115">
        <f t="shared" si="22"/>
        <v>0</v>
      </c>
      <c r="G73" s="116">
        <f t="shared" si="25"/>
        <v>0</v>
      </c>
      <c r="H73" s="129"/>
    </row>
    <row r="74" spans="1:8" ht="28.35" customHeight="1" x14ac:dyDescent="0.2">
      <c r="A74" s="120"/>
      <c r="B74" s="134" t="s">
        <v>424</v>
      </c>
      <c r="C74" s="116">
        <v>273806</v>
      </c>
      <c r="D74" s="115">
        <v>0</v>
      </c>
      <c r="E74" s="116">
        <v>0</v>
      </c>
      <c r="F74" s="115">
        <f t="shared" si="22"/>
        <v>0</v>
      </c>
      <c r="G74" s="116">
        <v>0</v>
      </c>
      <c r="H74" s="129">
        <v>0</v>
      </c>
    </row>
    <row r="75" spans="1:8" ht="28.35" customHeight="1" x14ac:dyDescent="0.2">
      <c r="A75" s="135" t="s">
        <v>359</v>
      </c>
      <c r="B75" s="136" t="s">
        <v>360</v>
      </c>
      <c r="C75" s="116">
        <f t="shared" ref="C75:G75" si="26">C76</f>
        <v>0</v>
      </c>
      <c r="D75" s="115"/>
      <c r="E75" s="116">
        <f t="shared" si="26"/>
        <v>0</v>
      </c>
      <c r="F75" s="115">
        <f t="shared" si="22"/>
        <v>0</v>
      </c>
      <c r="G75" s="116">
        <f t="shared" si="26"/>
        <v>0</v>
      </c>
      <c r="H75" s="129"/>
    </row>
    <row r="76" spans="1:8" ht="28.35" customHeight="1" x14ac:dyDescent="0.2">
      <c r="A76" s="135" t="s">
        <v>304</v>
      </c>
      <c r="B76" s="136" t="s">
        <v>361</v>
      </c>
      <c r="C76" s="116"/>
      <c r="D76" s="115"/>
      <c r="E76" s="116">
        <v>0</v>
      </c>
      <c r="F76" s="115">
        <f t="shared" si="22"/>
        <v>0</v>
      </c>
      <c r="G76" s="116"/>
      <c r="H76" s="129"/>
    </row>
    <row r="77" spans="1:8" ht="28.35" customHeight="1" x14ac:dyDescent="0.2">
      <c r="A77" s="120" t="s">
        <v>366</v>
      </c>
      <c r="B77" s="134" t="s">
        <v>367</v>
      </c>
      <c r="C77" s="116">
        <f t="shared" ref="C77" si="27">C74+C75</f>
        <v>273806</v>
      </c>
      <c r="D77" s="116">
        <f t="shared" ref="D77:G77" si="28">D74+D75</f>
        <v>0</v>
      </c>
      <c r="E77" s="116">
        <f t="shared" si="28"/>
        <v>0</v>
      </c>
      <c r="F77" s="116">
        <f t="shared" si="28"/>
        <v>0</v>
      </c>
      <c r="G77" s="116">
        <f t="shared" si="28"/>
        <v>0</v>
      </c>
      <c r="H77" s="129">
        <v>0</v>
      </c>
    </row>
    <row r="78" spans="1:8" ht="28.35" customHeight="1" x14ac:dyDescent="0.2">
      <c r="A78" s="135">
        <v>191</v>
      </c>
      <c r="B78" s="136" t="s">
        <v>394</v>
      </c>
      <c r="C78" s="115"/>
      <c r="D78" s="115"/>
      <c r="E78" s="115"/>
      <c r="F78" s="115">
        <f t="shared" si="22"/>
        <v>0</v>
      </c>
      <c r="G78" s="115"/>
      <c r="H78" s="129"/>
    </row>
    <row r="79" spans="1:8" ht="28.35" customHeight="1" x14ac:dyDescent="0.2">
      <c r="A79" s="135"/>
      <c r="B79" s="136" t="s">
        <v>417</v>
      </c>
      <c r="C79" s="115">
        <v>0</v>
      </c>
      <c r="D79" s="115"/>
      <c r="E79" s="115"/>
      <c r="F79" s="115">
        <f t="shared" si="22"/>
        <v>0</v>
      </c>
      <c r="G79" s="115">
        <v>0</v>
      </c>
      <c r="H79" s="129"/>
    </row>
    <row r="80" spans="1:8" ht="28.35" customHeight="1" x14ac:dyDescent="0.2">
      <c r="A80" s="135" t="s">
        <v>121</v>
      </c>
      <c r="B80" s="136" t="s">
        <v>122</v>
      </c>
      <c r="C80" s="115">
        <v>0</v>
      </c>
      <c r="D80" s="115"/>
      <c r="E80" s="115"/>
      <c r="F80" s="115">
        <f t="shared" si="22"/>
        <v>0</v>
      </c>
      <c r="G80" s="115">
        <v>0</v>
      </c>
      <c r="H80" s="129"/>
    </row>
    <row r="81" spans="1:8" ht="28.35" customHeight="1" x14ac:dyDescent="0.2">
      <c r="A81" s="135" t="s">
        <v>123</v>
      </c>
      <c r="B81" s="136" t="s">
        <v>124</v>
      </c>
      <c r="C81" s="115">
        <v>0</v>
      </c>
      <c r="D81" s="115"/>
      <c r="E81" s="115"/>
      <c r="F81" s="115">
        <f t="shared" si="22"/>
        <v>0</v>
      </c>
      <c r="G81" s="115">
        <v>0</v>
      </c>
      <c r="H81" s="129"/>
    </row>
    <row r="82" spans="1:8" ht="28.35" customHeight="1" x14ac:dyDescent="0.2">
      <c r="A82" s="120" t="s">
        <v>125</v>
      </c>
      <c r="B82" s="134" t="s">
        <v>126</v>
      </c>
      <c r="C82" s="116">
        <f t="shared" ref="C82" si="29">SUM(C78:C81)</f>
        <v>0</v>
      </c>
      <c r="D82" s="116"/>
      <c r="E82" s="116">
        <f t="shared" ref="E82:G82" si="30">SUM(E78:E81)</f>
        <v>0</v>
      </c>
      <c r="F82" s="116">
        <f t="shared" si="30"/>
        <v>0</v>
      </c>
      <c r="G82" s="116">
        <f t="shared" si="30"/>
        <v>0</v>
      </c>
      <c r="H82" s="129"/>
    </row>
    <row r="83" spans="1:8" ht="28.35" customHeight="1" x14ac:dyDescent="0.2">
      <c r="A83" s="120" t="s">
        <v>127</v>
      </c>
      <c r="B83" s="134" t="s">
        <v>128</v>
      </c>
      <c r="C83" s="116">
        <f>C43+C44+C68+C73+C82+C77</f>
        <v>376434</v>
      </c>
      <c r="D83" s="116">
        <f>D43+D44+D68+D73+D82+D77</f>
        <v>0</v>
      </c>
      <c r="E83" s="116">
        <f>E43+E44+E68+E73+E82+E77</f>
        <v>0</v>
      </c>
      <c r="F83" s="116">
        <f>F43+F44+F68+F73+F82+F77</f>
        <v>0</v>
      </c>
      <c r="G83" s="116">
        <f>G43+G44+G68+G73+G82+G77</f>
        <v>0</v>
      </c>
      <c r="H83" s="129">
        <v>0</v>
      </c>
    </row>
    <row r="84" spans="1:8" ht="28.35" customHeight="1" x14ac:dyDescent="0.2">
      <c r="A84" s="120" t="s">
        <v>129</v>
      </c>
      <c r="B84" s="134" t="s">
        <v>130</v>
      </c>
      <c r="C84" s="116">
        <f t="shared" ref="C84" si="31">SUM(C83)</f>
        <v>376434</v>
      </c>
      <c r="D84" s="116">
        <f t="shared" ref="C84:G84" si="32">SUM(D83)</f>
        <v>0</v>
      </c>
      <c r="E84" s="116">
        <f t="shared" si="32"/>
        <v>0</v>
      </c>
      <c r="F84" s="116">
        <f t="shared" si="22"/>
        <v>0</v>
      </c>
      <c r="G84" s="116">
        <f t="shared" si="32"/>
        <v>0</v>
      </c>
      <c r="H84" s="129">
        <v>0</v>
      </c>
    </row>
    <row r="85" spans="1:8" ht="28.35" customHeight="1" x14ac:dyDescent="0.2"/>
    <row r="86" spans="1:8" ht="28.35" customHeight="1" x14ac:dyDescent="0.2">
      <c r="A86" s="14"/>
      <c r="B86" s="14" t="s">
        <v>395</v>
      </c>
      <c r="C86" s="14">
        <v>0</v>
      </c>
      <c r="D86" s="13">
        <v>0</v>
      </c>
      <c r="E86" s="14">
        <v>0</v>
      </c>
      <c r="F86" s="14">
        <v>0</v>
      </c>
      <c r="G86" s="14">
        <v>0</v>
      </c>
      <c r="H86" s="14">
        <v>0</v>
      </c>
    </row>
    <row r="87" spans="1:8" ht="28.35" customHeight="1" x14ac:dyDescent="0.2">
      <c r="A87" s="14"/>
      <c r="B87" s="14" t="s">
        <v>396</v>
      </c>
      <c r="C87" s="14">
        <v>0</v>
      </c>
      <c r="D87" s="13">
        <v>0</v>
      </c>
      <c r="E87" s="14"/>
      <c r="F87" s="14">
        <v>0</v>
      </c>
      <c r="G87" s="14">
        <v>0</v>
      </c>
      <c r="H87" s="14">
        <v>0</v>
      </c>
    </row>
    <row r="89" spans="1:8" ht="21" customHeight="1" x14ac:dyDescent="0.2"/>
    <row r="90" spans="1:8" ht="16.5" customHeight="1" x14ac:dyDescent="0.2"/>
    <row r="91" spans="1:8" ht="26.25" customHeight="1" x14ac:dyDescent="0.2"/>
  </sheetData>
  <mergeCells count="2">
    <mergeCell ref="A2:H2"/>
    <mergeCell ref="A3:H3"/>
  </mergeCells>
  <pageMargins left="0.7" right="0.7" top="0.75" bottom="0.50763888888888886" header="0.3" footer="0.3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9"/>
  <sheetViews>
    <sheetView topLeftCell="A22" zoomScaleNormal="100" workbookViewId="0">
      <selection activeCell="B37" sqref="B37"/>
    </sheetView>
  </sheetViews>
  <sheetFormatPr defaultRowHeight="15" x14ac:dyDescent="0.2"/>
  <cols>
    <col min="1" max="1" width="5.6640625" customWidth="1"/>
    <col min="2" max="2" width="33.44140625" customWidth="1"/>
    <col min="3" max="3" width="12.109375" customWidth="1"/>
    <col min="4" max="4" width="11.5546875" customWidth="1"/>
    <col min="5" max="5" width="11.44140625" customWidth="1"/>
    <col min="6" max="6" width="12" customWidth="1"/>
    <col min="7" max="7" width="12.109375" customWidth="1"/>
    <col min="8" max="8" width="10.21875" style="52" customWidth="1"/>
    <col min="9" max="9" width="2.5546875" customWidth="1"/>
    <col min="10" max="10" width="3" customWidth="1"/>
    <col min="11" max="11" width="3.33203125" customWidth="1"/>
    <col min="12" max="12" width="3.5546875" customWidth="1"/>
    <col min="13" max="13" width="4.21875" customWidth="1"/>
    <col min="14" max="14" width="8.21875" customWidth="1"/>
  </cols>
  <sheetData>
    <row r="1" spans="1:9" x14ac:dyDescent="0.2">
      <c r="A1" s="9" t="s">
        <v>142</v>
      </c>
    </row>
    <row r="2" spans="1:9" ht="15.75" x14ac:dyDescent="0.25">
      <c r="A2" s="122" t="s">
        <v>441</v>
      </c>
      <c r="B2" s="122"/>
      <c r="C2" s="122"/>
      <c r="D2" s="122"/>
      <c r="E2" s="122"/>
      <c r="F2" s="122"/>
      <c r="G2" s="122"/>
      <c r="H2" s="122"/>
    </row>
    <row r="3" spans="1:9" ht="15.75" x14ac:dyDescent="0.25">
      <c r="A3" s="106" t="s">
        <v>397</v>
      </c>
      <c r="B3" s="106"/>
      <c r="C3" s="106"/>
      <c r="D3" s="106"/>
      <c r="E3" s="106"/>
      <c r="F3" s="106"/>
      <c r="G3" s="106"/>
      <c r="H3" s="106"/>
    </row>
    <row r="5" spans="1:9" ht="45" x14ac:dyDescent="0.2">
      <c r="A5" s="185" t="s">
        <v>1</v>
      </c>
      <c r="B5" s="185" t="s">
        <v>2</v>
      </c>
      <c r="C5" s="185" t="s">
        <v>440</v>
      </c>
      <c r="D5" s="185" t="s">
        <v>425</v>
      </c>
      <c r="E5" s="185" t="s">
        <v>442</v>
      </c>
      <c r="F5" s="185" t="s">
        <v>445</v>
      </c>
      <c r="G5" s="185" t="s">
        <v>444</v>
      </c>
      <c r="H5" s="186" t="s">
        <v>138</v>
      </c>
    </row>
    <row r="6" spans="1:9" ht="25.5" x14ac:dyDescent="0.2">
      <c r="A6" s="135" t="s">
        <v>12</v>
      </c>
      <c r="B6" s="136" t="s">
        <v>13</v>
      </c>
      <c r="C6" s="115">
        <f t="shared" ref="C6" si="0">SUM(C9)</f>
        <v>0</v>
      </c>
      <c r="D6" s="115">
        <v>0</v>
      </c>
      <c r="E6" s="115">
        <v>3776361</v>
      </c>
      <c r="F6" s="115">
        <f t="shared" ref="F6" si="1">SUM(F9)</f>
        <v>3776361</v>
      </c>
      <c r="G6" s="115">
        <v>3776361</v>
      </c>
      <c r="H6" s="129">
        <f>G6/F6</f>
        <v>1</v>
      </c>
    </row>
    <row r="7" spans="1:9" ht="25.5" x14ac:dyDescent="0.2">
      <c r="A7" s="135">
        <v>33</v>
      </c>
      <c r="B7" s="136" t="s">
        <v>420</v>
      </c>
      <c r="C7" s="115"/>
      <c r="D7" s="115"/>
      <c r="E7" s="115"/>
      <c r="F7" s="115"/>
      <c r="G7" s="115"/>
      <c r="H7" s="129"/>
    </row>
    <row r="8" spans="1:9" x14ac:dyDescent="0.2">
      <c r="A8" s="135"/>
      <c r="B8" s="136"/>
      <c r="C8" s="115"/>
      <c r="D8" s="115"/>
      <c r="E8" s="115"/>
      <c r="F8" s="115"/>
      <c r="G8" s="115"/>
      <c r="H8" s="129"/>
    </row>
    <row r="9" spans="1:9" ht="25.5" x14ac:dyDescent="0.2">
      <c r="A9" s="135" t="s">
        <v>14</v>
      </c>
      <c r="B9" s="136" t="s">
        <v>15</v>
      </c>
      <c r="C9" s="115">
        <v>0</v>
      </c>
      <c r="D9" s="115">
        <v>0</v>
      </c>
      <c r="E9" s="115">
        <v>3776361</v>
      </c>
      <c r="F9" s="115">
        <f t="shared" ref="F9:F26" si="2">SUM(D9:E9)</f>
        <v>3776361</v>
      </c>
      <c r="G9" s="115">
        <v>3776361</v>
      </c>
      <c r="H9" s="129">
        <f t="shared" ref="H9:H72" si="3">G9/F9</f>
        <v>1</v>
      </c>
    </row>
    <row r="10" spans="1:9" ht="38.25" x14ac:dyDescent="0.2">
      <c r="A10" s="120" t="s">
        <v>16</v>
      </c>
      <c r="B10" s="134" t="s">
        <v>17</v>
      </c>
      <c r="C10" s="116">
        <f t="shared" ref="C10:E10" si="4">SUM(C6)</f>
        <v>0</v>
      </c>
      <c r="D10" s="116">
        <f t="shared" si="4"/>
        <v>0</v>
      </c>
      <c r="E10" s="116">
        <f t="shared" si="4"/>
        <v>3776361</v>
      </c>
      <c r="F10" s="116">
        <f t="shared" si="2"/>
        <v>3776361</v>
      </c>
      <c r="G10" s="116">
        <f t="shared" ref="G10" si="5">SUM(G6)</f>
        <v>3776361</v>
      </c>
      <c r="H10" s="129">
        <f t="shared" si="3"/>
        <v>1</v>
      </c>
      <c r="I10" s="77"/>
    </row>
    <row r="11" spans="1:9" x14ac:dyDescent="0.2">
      <c r="A11" s="135" t="s">
        <v>18</v>
      </c>
      <c r="B11" s="136" t="s">
        <v>19</v>
      </c>
      <c r="C11" s="115">
        <v>0</v>
      </c>
      <c r="D11" s="115">
        <v>0</v>
      </c>
      <c r="E11" s="115">
        <v>0</v>
      </c>
      <c r="F11" s="115">
        <f t="shared" si="2"/>
        <v>0</v>
      </c>
      <c r="G11" s="115">
        <v>0</v>
      </c>
      <c r="H11" s="129"/>
    </row>
    <row r="12" spans="1:9" ht="25.5" x14ac:dyDescent="0.2">
      <c r="A12" s="135" t="s">
        <v>20</v>
      </c>
      <c r="B12" s="136" t="s">
        <v>21</v>
      </c>
      <c r="C12" s="115"/>
      <c r="D12" s="115"/>
      <c r="E12" s="115"/>
      <c r="F12" s="115">
        <f t="shared" si="2"/>
        <v>0</v>
      </c>
      <c r="G12" s="115"/>
      <c r="H12" s="129"/>
    </row>
    <row r="13" spans="1:9" ht="25.5" x14ac:dyDescent="0.2">
      <c r="A13" s="135" t="s">
        <v>22</v>
      </c>
      <c r="B13" s="136" t="s">
        <v>23</v>
      </c>
      <c r="C13" s="115">
        <f t="shared" ref="C13:E13" si="6">SUM(C12)</f>
        <v>0</v>
      </c>
      <c r="D13" s="115">
        <f t="shared" si="6"/>
        <v>0</v>
      </c>
      <c r="E13" s="115">
        <f t="shared" si="6"/>
        <v>0</v>
      </c>
      <c r="F13" s="115">
        <f t="shared" si="2"/>
        <v>0</v>
      </c>
      <c r="G13" s="115">
        <f t="shared" ref="G13" si="7">SUM(G12)</f>
        <v>0</v>
      </c>
      <c r="H13" s="129"/>
    </row>
    <row r="14" spans="1:9" x14ac:dyDescent="0.2">
      <c r="A14" s="135" t="s">
        <v>24</v>
      </c>
      <c r="B14" s="136" t="s">
        <v>25</v>
      </c>
      <c r="C14" s="115">
        <v>0</v>
      </c>
      <c r="D14" s="115"/>
      <c r="E14" s="115">
        <v>6</v>
      </c>
      <c r="F14" s="115">
        <f t="shared" si="2"/>
        <v>6</v>
      </c>
      <c r="G14" s="115">
        <v>6</v>
      </c>
      <c r="H14" s="129">
        <f t="shared" si="3"/>
        <v>1</v>
      </c>
    </row>
    <row r="15" spans="1:9" ht="38.25" x14ac:dyDescent="0.2">
      <c r="A15" s="120" t="s">
        <v>26</v>
      </c>
      <c r="B15" s="134" t="s">
        <v>27</v>
      </c>
      <c r="C15" s="116">
        <f t="shared" ref="C15:E15" si="8">C11+C13+C14</f>
        <v>0</v>
      </c>
      <c r="D15" s="116">
        <f t="shared" si="8"/>
        <v>0</v>
      </c>
      <c r="E15" s="116">
        <f t="shared" si="8"/>
        <v>6</v>
      </c>
      <c r="F15" s="116">
        <f t="shared" si="2"/>
        <v>6</v>
      </c>
      <c r="G15" s="116">
        <f t="shared" ref="G15" si="9">G11+G13+G14</f>
        <v>6</v>
      </c>
      <c r="H15" s="129">
        <f t="shared" si="3"/>
        <v>1</v>
      </c>
    </row>
    <row r="16" spans="1:9" ht="25.5" x14ac:dyDescent="0.2">
      <c r="A16" s="135" t="s">
        <v>28</v>
      </c>
      <c r="B16" s="136" t="s">
        <v>29</v>
      </c>
      <c r="C16" s="115">
        <f t="shared" ref="C16:E16" si="10">SUM(C17:C18)</f>
        <v>0</v>
      </c>
      <c r="D16" s="115">
        <f t="shared" si="10"/>
        <v>0</v>
      </c>
      <c r="E16" s="115">
        <f t="shared" si="10"/>
        <v>0</v>
      </c>
      <c r="F16" s="115">
        <f t="shared" si="2"/>
        <v>0</v>
      </c>
      <c r="G16" s="115">
        <f t="shared" ref="G16" si="11">SUM(G17:G18)</f>
        <v>0</v>
      </c>
      <c r="H16" s="129"/>
    </row>
    <row r="17" spans="1:8" x14ac:dyDescent="0.2">
      <c r="A17" s="135" t="s">
        <v>30</v>
      </c>
      <c r="B17" s="136" t="s">
        <v>31</v>
      </c>
      <c r="C17" s="115"/>
      <c r="D17" s="115"/>
      <c r="E17" s="115"/>
      <c r="F17" s="115">
        <f t="shared" si="2"/>
        <v>0</v>
      </c>
      <c r="G17" s="115"/>
      <c r="H17" s="129"/>
    </row>
    <row r="18" spans="1:8" x14ac:dyDescent="0.2">
      <c r="A18" s="135" t="s">
        <v>32</v>
      </c>
      <c r="B18" s="136" t="s">
        <v>33</v>
      </c>
      <c r="C18" s="115"/>
      <c r="D18" s="115"/>
      <c r="E18" s="115"/>
      <c r="F18" s="115">
        <f t="shared" si="2"/>
        <v>0</v>
      </c>
      <c r="G18" s="115"/>
      <c r="H18" s="129"/>
    </row>
    <row r="19" spans="1:8" ht="25.5" x14ac:dyDescent="0.2">
      <c r="A19" s="120" t="s">
        <v>34</v>
      </c>
      <c r="B19" s="134" t="s">
        <v>35</v>
      </c>
      <c r="C19" s="116">
        <f t="shared" ref="C19:E19" si="12">C16</f>
        <v>0</v>
      </c>
      <c r="D19" s="116">
        <f t="shared" si="12"/>
        <v>0</v>
      </c>
      <c r="E19" s="116">
        <f t="shared" si="12"/>
        <v>0</v>
      </c>
      <c r="F19" s="116">
        <f t="shared" si="2"/>
        <v>0</v>
      </c>
      <c r="G19" s="116">
        <f t="shared" ref="G19" si="13">G16</f>
        <v>0</v>
      </c>
      <c r="H19" s="129"/>
    </row>
    <row r="20" spans="1:8" ht="25.5" x14ac:dyDescent="0.2">
      <c r="A20" s="120" t="s">
        <v>36</v>
      </c>
      <c r="B20" s="134" t="s">
        <v>37</v>
      </c>
      <c r="C20" s="116">
        <f t="shared" ref="C20:E20" si="14">C10+C15+C19</f>
        <v>0</v>
      </c>
      <c r="D20" s="116">
        <f t="shared" si="14"/>
        <v>0</v>
      </c>
      <c r="E20" s="116">
        <f t="shared" si="14"/>
        <v>3776367</v>
      </c>
      <c r="F20" s="116">
        <f t="shared" si="2"/>
        <v>3776367</v>
      </c>
      <c r="G20" s="116">
        <f t="shared" ref="G20" si="15">G10+G15+G19</f>
        <v>3776367</v>
      </c>
      <c r="H20" s="129">
        <f t="shared" si="3"/>
        <v>1</v>
      </c>
    </row>
    <row r="21" spans="1:8" ht="25.5" x14ac:dyDescent="0.2">
      <c r="A21" s="135" t="s">
        <v>38</v>
      </c>
      <c r="B21" s="136" t="s">
        <v>39</v>
      </c>
      <c r="C21" s="115">
        <v>0</v>
      </c>
      <c r="D21" s="115">
        <f>SUM(D22)</f>
        <v>0</v>
      </c>
      <c r="E21" s="115"/>
      <c r="F21" s="115">
        <f>SUM(D21:E21)</f>
        <v>0</v>
      </c>
      <c r="G21" s="115">
        <v>0</v>
      </c>
      <c r="H21" s="129"/>
    </row>
    <row r="22" spans="1:8" x14ac:dyDescent="0.2">
      <c r="A22" s="135" t="s">
        <v>40</v>
      </c>
      <c r="B22" s="136" t="s">
        <v>41</v>
      </c>
      <c r="C22" s="115">
        <f>SUM(C21)</f>
        <v>0</v>
      </c>
      <c r="D22" s="115"/>
      <c r="E22" s="115">
        <f>SUM(E21)</f>
        <v>0</v>
      </c>
      <c r="F22" s="115">
        <f t="shared" si="2"/>
        <v>0</v>
      </c>
      <c r="G22" s="115">
        <f>SUM(G21)</f>
        <v>0</v>
      </c>
      <c r="H22" s="129"/>
    </row>
    <row r="23" spans="1:8" x14ac:dyDescent="0.2">
      <c r="A23" s="135" t="s">
        <v>42</v>
      </c>
      <c r="B23" s="136" t="s">
        <v>43</v>
      </c>
      <c r="C23" s="115"/>
      <c r="D23" s="115"/>
      <c r="E23" s="115"/>
      <c r="F23" s="115">
        <f t="shared" si="2"/>
        <v>0</v>
      </c>
      <c r="G23" s="115"/>
      <c r="H23" s="129"/>
    </row>
    <row r="24" spans="1:8" ht="25.5" x14ac:dyDescent="0.2">
      <c r="A24" s="135" t="s">
        <v>44</v>
      </c>
      <c r="B24" s="136" t="s">
        <v>45</v>
      </c>
      <c r="C24" s="115">
        <f t="shared" ref="C24:E24" si="16">C22+C23</f>
        <v>0</v>
      </c>
      <c r="D24" s="115">
        <f t="shared" si="16"/>
        <v>0</v>
      </c>
      <c r="E24" s="115">
        <f t="shared" si="16"/>
        <v>0</v>
      </c>
      <c r="F24" s="115">
        <f t="shared" si="2"/>
        <v>0</v>
      </c>
      <c r="G24" s="115">
        <f t="shared" ref="G24" si="17">G22+G23</f>
        <v>0</v>
      </c>
      <c r="H24" s="129"/>
    </row>
    <row r="25" spans="1:8" ht="25.5" x14ac:dyDescent="0.2">
      <c r="A25" s="120" t="s">
        <v>46</v>
      </c>
      <c r="B25" s="134" t="s">
        <v>47</v>
      </c>
      <c r="C25" s="116">
        <f t="shared" ref="C25:E25" si="18">C24</f>
        <v>0</v>
      </c>
      <c r="D25" s="116">
        <f t="shared" si="18"/>
        <v>0</v>
      </c>
      <c r="E25" s="116">
        <f t="shared" si="18"/>
        <v>0</v>
      </c>
      <c r="F25" s="116">
        <f t="shared" si="2"/>
        <v>0</v>
      </c>
      <c r="G25" s="116">
        <f t="shared" ref="G25" si="19">G24</f>
        <v>0</v>
      </c>
      <c r="H25" s="129"/>
    </row>
    <row r="26" spans="1:8" x14ac:dyDescent="0.2">
      <c r="A26" s="120" t="s">
        <v>48</v>
      </c>
      <c r="B26" s="134" t="s">
        <v>49</v>
      </c>
      <c r="C26" s="116">
        <f t="shared" ref="C26:E26" si="20">C20+C25</f>
        <v>0</v>
      </c>
      <c r="D26" s="116">
        <f t="shared" si="20"/>
        <v>0</v>
      </c>
      <c r="E26" s="116">
        <f t="shared" si="20"/>
        <v>3776367</v>
      </c>
      <c r="F26" s="116">
        <f t="shared" si="2"/>
        <v>3776367</v>
      </c>
      <c r="G26" s="116">
        <f t="shared" ref="G26" si="21">G20+G25</f>
        <v>3776367</v>
      </c>
      <c r="H26" s="129">
        <f t="shared" si="3"/>
        <v>1</v>
      </c>
    </row>
    <row r="27" spans="1:8" x14ac:dyDescent="0.2">
      <c r="H27" s="73"/>
    </row>
    <row r="28" spans="1:8" x14ac:dyDescent="0.2">
      <c r="H28" s="74"/>
    </row>
    <row r="29" spans="1:8" ht="45" x14ac:dyDescent="0.2">
      <c r="A29" s="185" t="s">
        <v>1</v>
      </c>
      <c r="B29" s="185" t="s">
        <v>2</v>
      </c>
      <c r="C29" s="185" t="s">
        <v>440</v>
      </c>
      <c r="D29" s="185" t="s">
        <v>425</v>
      </c>
      <c r="E29" s="185" t="s">
        <v>442</v>
      </c>
      <c r="F29" s="185" t="s">
        <v>445</v>
      </c>
      <c r="G29" s="185" t="s">
        <v>444</v>
      </c>
      <c r="H29" s="186" t="s">
        <v>138</v>
      </c>
    </row>
    <row r="30" spans="1:8" ht="25.5" x14ac:dyDescent="0.2">
      <c r="A30" s="135" t="s">
        <v>51</v>
      </c>
      <c r="B30" s="136" t="s">
        <v>52</v>
      </c>
      <c r="C30" s="115"/>
      <c r="D30" s="115"/>
      <c r="E30" s="115"/>
      <c r="F30" s="115">
        <f>D30+E30</f>
        <v>0</v>
      </c>
      <c r="G30" s="115"/>
      <c r="H30" s="128" t="e">
        <f>G30/F30</f>
        <v>#DIV/0!</v>
      </c>
    </row>
    <row r="31" spans="1:8" x14ac:dyDescent="0.2">
      <c r="A31" s="137" t="s">
        <v>268</v>
      </c>
      <c r="B31" s="136" t="s">
        <v>402</v>
      </c>
      <c r="C31" s="115"/>
      <c r="D31" s="115"/>
      <c r="E31" s="115">
        <v>1148015</v>
      </c>
      <c r="F31" s="115">
        <v>1148015</v>
      </c>
      <c r="G31" s="115">
        <v>1148015</v>
      </c>
      <c r="H31" s="129">
        <f t="shared" si="3"/>
        <v>1</v>
      </c>
    </row>
    <row r="32" spans="1:8" x14ac:dyDescent="0.2">
      <c r="A32" s="137" t="s">
        <v>269</v>
      </c>
      <c r="B32" s="136" t="s">
        <v>387</v>
      </c>
      <c r="C32" s="115">
        <v>0</v>
      </c>
      <c r="D32" s="115"/>
      <c r="E32" s="115">
        <v>0</v>
      </c>
      <c r="F32" s="115">
        <f t="shared" ref="F32:F73" si="22">D32+E32</f>
        <v>0</v>
      </c>
      <c r="G32" s="115">
        <v>0</v>
      </c>
      <c r="H32" s="128" t="e">
        <f t="shared" si="3"/>
        <v>#DIV/0!</v>
      </c>
    </row>
    <row r="33" spans="1:8" x14ac:dyDescent="0.2">
      <c r="A33" s="137" t="s">
        <v>270</v>
      </c>
      <c r="B33" s="136" t="s">
        <v>386</v>
      </c>
      <c r="C33" s="115"/>
      <c r="D33" s="115"/>
      <c r="E33" s="115"/>
      <c r="F33" s="115">
        <f t="shared" si="22"/>
        <v>0</v>
      </c>
      <c r="G33" s="115"/>
      <c r="H33" s="128" t="e">
        <f t="shared" si="3"/>
        <v>#DIV/0!</v>
      </c>
    </row>
    <row r="34" spans="1:8" x14ac:dyDescent="0.2">
      <c r="A34" s="135" t="s">
        <v>53</v>
      </c>
      <c r="B34" s="136" t="s">
        <v>54</v>
      </c>
      <c r="C34" s="115"/>
      <c r="D34" s="115"/>
      <c r="E34" s="115"/>
      <c r="F34" s="115">
        <f t="shared" si="22"/>
        <v>0</v>
      </c>
      <c r="G34" s="115"/>
      <c r="H34" s="128" t="e">
        <f t="shared" si="3"/>
        <v>#DIV/0!</v>
      </c>
    </row>
    <row r="35" spans="1:8" x14ac:dyDescent="0.2">
      <c r="A35" s="135" t="s">
        <v>55</v>
      </c>
      <c r="B35" s="136" t="s">
        <v>56</v>
      </c>
      <c r="C35" s="115"/>
      <c r="D35" s="115"/>
      <c r="E35" s="115"/>
      <c r="F35" s="115">
        <f t="shared" si="22"/>
        <v>0</v>
      </c>
      <c r="G35" s="115"/>
      <c r="H35" s="128" t="e">
        <f t="shared" si="3"/>
        <v>#DIV/0!</v>
      </c>
    </row>
    <row r="36" spans="1:8" x14ac:dyDescent="0.2">
      <c r="A36" s="135" t="s">
        <v>57</v>
      </c>
      <c r="B36" s="136" t="s">
        <v>58</v>
      </c>
      <c r="C36" s="115"/>
      <c r="D36" s="115"/>
      <c r="E36" s="115"/>
      <c r="F36" s="115">
        <f t="shared" si="22"/>
        <v>0</v>
      </c>
      <c r="G36" s="115"/>
      <c r="H36" s="128" t="e">
        <f t="shared" si="3"/>
        <v>#DIV/0!</v>
      </c>
    </row>
    <row r="37" spans="1:8" x14ac:dyDescent="0.2">
      <c r="A37" s="135" t="s">
        <v>59</v>
      </c>
      <c r="B37" s="136" t="s">
        <v>56</v>
      </c>
      <c r="C37" s="115"/>
      <c r="D37" s="115"/>
      <c r="E37" s="115"/>
      <c r="F37" s="115">
        <f t="shared" si="22"/>
        <v>0</v>
      </c>
      <c r="G37" s="115"/>
      <c r="H37" s="128" t="e">
        <f t="shared" si="3"/>
        <v>#DIV/0!</v>
      </c>
    </row>
    <row r="38" spans="1:8" ht="25.5" x14ac:dyDescent="0.2">
      <c r="A38" s="135" t="s">
        <v>61</v>
      </c>
      <c r="B38" s="136" t="s">
        <v>62</v>
      </c>
      <c r="C38" s="115">
        <f>SUM(C30:C37)</f>
        <v>0</v>
      </c>
      <c r="D38" s="115">
        <f>SUM(D30:D37)</f>
        <v>0</v>
      </c>
      <c r="E38" s="115">
        <f>SUM(E30:E37)</f>
        <v>1148015</v>
      </c>
      <c r="F38" s="115">
        <f t="shared" si="22"/>
        <v>1148015</v>
      </c>
      <c r="G38" s="115">
        <f>SUM(G30:G37)</f>
        <v>1148015</v>
      </c>
      <c r="H38" s="129">
        <f t="shared" si="3"/>
        <v>1</v>
      </c>
    </row>
    <row r="39" spans="1:8" ht="38.25" x14ac:dyDescent="0.2">
      <c r="A39" s="135" t="s">
        <v>63</v>
      </c>
      <c r="B39" s="136" t="s">
        <v>64</v>
      </c>
      <c r="C39" s="115">
        <v>0</v>
      </c>
      <c r="D39" s="115">
        <v>0</v>
      </c>
      <c r="E39" s="115">
        <v>0</v>
      </c>
      <c r="F39" s="115">
        <f t="shared" si="22"/>
        <v>0</v>
      </c>
      <c r="G39" s="115">
        <v>0</v>
      </c>
      <c r="H39" s="128" t="e">
        <f t="shared" si="3"/>
        <v>#DIV/0!</v>
      </c>
    </row>
    <row r="40" spans="1:8" x14ac:dyDescent="0.2">
      <c r="A40" s="135" t="s">
        <v>65</v>
      </c>
      <c r="B40" s="136" t="s">
        <v>66</v>
      </c>
      <c r="C40" s="115">
        <v>0</v>
      </c>
      <c r="D40" s="115"/>
      <c r="E40" s="115">
        <v>1695554</v>
      </c>
      <c r="F40" s="115">
        <f t="shared" si="22"/>
        <v>1695554</v>
      </c>
      <c r="G40" s="115">
        <v>1695554</v>
      </c>
      <c r="H40" s="129">
        <f t="shared" si="3"/>
        <v>1</v>
      </c>
    </row>
    <row r="41" spans="1:8" x14ac:dyDescent="0.2">
      <c r="A41" s="135" t="s">
        <v>67</v>
      </c>
      <c r="B41" s="136" t="s">
        <v>68</v>
      </c>
      <c r="C41" s="115">
        <f t="shared" ref="C41:G41" si="23">SUM(C39:C40)</f>
        <v>0</v>
      </c>
      <c r="D41" s="115">
        <f t="shared" si="23"/>
        <v>0</v>
      </c>
      <c r="E41" s="115">
        <f t="shared" si="23"/>
        <v>1695554</v>
      </c>
      <c r="F41" s="115">
        <f t="shared" si="22"/>
        <v>1695554</v>
      </c>
      <c r="G41" s="115">
        <f t="shared" si="23"/>
        <v>1695554</v>
      </c>
      <c r="H41" s="129">
        <f t="shared" si="3"/>
        <v>1</v>
      </c>
    </row>
    <row r="42" spans="1:8" x14ac:dyDescent="0.2">
      <c r="A42" s="120" t="s">
        <v>69</v>
      </c>
      <c r="B42" s="134" t="s">
        <v>70</v>
      </c>
      <c r="C42" s="116">
        <f t="shared" ref="C42:G42" si="24">C38+C41</f>
        <v>0</v>
      </c>
      <c r="D42" s="116">
        <f t="shared" si="24"/>
        <v>0</v>
      </c>
      <c r="E42" s="116">
        <f t="shared" si="24"/>
        <v>2843569</v>
      </c>
      <c r="F42" s="115">
        <f t="shared" si="22"/>
        <v>2843569</v>
      </c>
      <c r="G42" s="116">
        <f t="shared" si="24"/>
        <v>2843569</v>
      </c>
      <c r="H42" s="129">
        <f t="shared" si="3"/>
        <v>1</v>
      </c>
    </row>
    <row r="43" spans="1:8" ht="25.5" x14ac:dyDescent="0.2">
      <c r="A43" s="120" t="s">
        <v>71</v>
      </c>
      <c r="B43" s="134" t="s">
        <v>72</v>
      </c>
      <c r="C43" s="116">
        <f t="shared" ref="C43:G43" si="25">SUM(C44:C47)</f>
        <v>0</v>
      </c>
      <c r="D43" s="116">
        <f t="shared" si="25"/>
        <v>0</v>
      </c>
      <c r="E43" s="116">
        <f t="shared" si="25"/>
        <v>413236</v>
      </c>
      <c r="F43" s="116">
        <f t="shared" si="25"/>
        <v>413236</v>
      </c>
      <c r="G43" s="116">
        <f t="shared" si="25"/>
        <v>413236</v>
      </c>
      <c r="H43" s="129">
        <f t="shared" si="3"/>
        <v>1</v>
      </c>
    </row>
    <row r="44" spans="1:8" x14ac:dyDescent="0.2">
      <c r="A44" s="135" t="s">
        <v>73</v>
      </c>
      <c r="B44" s="136" t="s">
        <v>74</v>
      </c>
      <c r="C44" s="115">
        <v>0</v>
      </c>
      <c r="D44" s="115"/>
      <c r="E44" s="115">
        <v>364199</v>
      </c>
      <c r="F44" s="115">
        <f t="shared" si="22"/>
        <v>364199</v>
      </c>
      <c r="G44" s="115">
        <v>364199</v>
      </c>
      <c r="H44" s="129">
        <f t="shared" si="3"/>
        <v>1</v>
      </c>
    </row>
    <row r="45" spans="1:8" x14ac:dyDescent="0.2">
      <c r="A45" s="135" t="s">
        <v>75</v>
      </c>
      <c r="B45" s="136" t="s">
        <v>76</v>
      </c>
      <c r="C45" s="115">
        <v>0</v>
      </c>
      <c r="D45" s="115"/>
      <c r="E45" s="115"/>
      <c r="F45" s="115">
        <f t="shared" si="22"/>
        <v>0</v>
      </c>
      <c r="G45" s="115">
        <v>0</v>
      </c>
      <c r="H45" s="128" t="e">
        <f t="shared" si="3"/>
        <v>#DIV/0!</v>
      </c>
    </row>
    <row r="46" spans="1:8" x14ac:dyDescent="0.2">
      <c r="A46" s="135"/>
      <c r="B46" s="136"/>
      <c r="C46" s="115"/>
      <c r="D46" s="115"/>
      <c r="E46" s="115"/>
      <c r="F46" s="115">
        <f t="shared" si="22"/>
        <v>0</v>
      </c>
      <c r="G46" s="115"/>
      <c r="H46" s="128" t="e">
        <f t="shared" si="3"/>
        <v>#DIV/0!</v>
      </c>
    </row>
    <row r="47" spans="1:8" ht="25.5" x14ac:dyDescent="0.2">
      <c r="A47" s="135" t="s">
        <v>77</v>
      </c>
      <c r="B47" s="136" t="s">
        <v>78</v>
      </c>
      <c r="C47" s="115">
        <v>0</v>
      </c>
      <c r="D47" s="115"/>
      <c r="E47" s="115">
        <v>49037</v>
      </c>
      <c r="F47" s="115">
        <v>49037</v>
      </c>
      <c r="G47" s="115">
        <v>49037</v>
      </c>
      <c r="H47" s="129">
        <f t="shared" si="3"/>
        <v>1</v>
      </c>
    </row>
    <row r="48" spans="1:8" x14ac:dyDescent="0.2">
      <c r="A48" s="135" t="s">
        <v>79</v>
      </c>
      <c r="B48" s="136" t="s">
        <v>80</v>
      </c>
      <c r="C48" s="115"/>
      <c r="D48" s="115"/>
      <c r="E48" s="115"/>
      <c r="F48" s="115">
        <f t="shared" si="22"/>
        <v>0</v>
      </c>
      <c r="G48" s="115"/>
      <c r="H48" s="128" t="e">
        <f t="shared" si="3"/>
        <v>#DIV/0!</v>
      </c>
    </row>
    <row r="49" spans="1:8" x14ac:dyDescent="0.2">
      <c r="A49" s="135" t="s">
        <v>81</v>
      </c>
      <c r="B49" s="136" t="s">
        <v>82</v>
      </c>
      <c r="C49" s="115">
        <v>0</v>
      </c>
      <c r="D49" s="115"/>
      <c r="E49" s="115">
        <v>239089</v>
      </c>
      <c r="F49" s="115">
        <f t="shared" si="22"/>
        <v>239089</v>
      </c>
      <c r="G49" s="115">
        <v>239089</v>
      </c>
      <c r="H49" s="129">
        <f t="shared" si="3"/>
        <v>1</v>
      </c>
    </row>
    <row r="50" spans="1:8" x14ac:dyDescent="0.2">
      <c r="A50" s="135" t="s">
        <v>12</v>
      </c>
      <c r="B50" s="136" t="s">
        <v>83</v>
      </c>
      <c r="C50" s="115">
        <f t="shared" ref="C50:E50" si="26">SUM(C48:C49)</f>
        <v>0</v>
      </c>
      <c r="D50" s="115">
        <f t="shared" si="26"/>
        <v>0</v>
      </c>
      <c r="E50" s="115">
        <f t="shared" si="26"/>
        <v>239089</v>
      </c>
      <c r="F50" s="115">
        <f t="shared" si="22"/>
        <v>239089</v>
      </c>
      <c r="G50" s="115">
        <v>239089</v>
      </c>
      <c r="H50" s="129">
        <f t="shared" si="3"/>
        <v>1</v>
      </c>
    </row>
    <row r="51" spans="1:8" x14ac:dyDescent="0.2">
      <c r="A51" s="135" t="s">
        <v>84</v>
      </c>
      <c r="B51" s="136" t="s">
        <v>85</v>
      </c>
      <c r="C51" s="115"/>
      <c r="D51" s="115"/>
      <c r="E51" s="115"/>
      <c r="F51" s="115">
        <f t="shared" si="22"/>
        <v>0</v>
      </c>
      <c r="G51" s="115"/>
      <c r="H51" s="128" t="e">
        <f t="shared" si="3"/>
        <v>#DIV/0!</v>
      </c>
    </row>
    <row r="52" spans="1:8" x14ac:dyDescent="0.2">
      <c r="A52" s="135" t="s">
        <v>86</v>
      </c>
      <c r="B52" s="136" t="s">
        <v>87</v>
      </c>
      <c r="C52" s="115"/>
      <c r="D52" s="115"/>
      <c r="E52" s="115"/>
      <c r="F52" s="115">
        <f t="shared" si="22"/>
        <v>0</v>
      </c>
      <c r="G52" s="115"/>
      <c r="H52" s="128" t="e">
        <f t="shared" si="3"/>
        <v>#DIV/0!</v>
      </c>
    </row>
    <row r="53" spans="1:8" x14ac:dyDescent="0.2">
      <c r="A53" s="135" t="s">
        <v>88</v>
      </c>
      <c r="B53" s="136" t="s">
        <v>89</v>
      </c>
      <c r="C53" s="115">
        <f t="shared" ref="C53:G53" si="27">SUM(C51:C52)</f>
        <v>0</v>
      </c>
      <c r="D53" s="115">
        <f t="shared" si="27"/>
        <v>0</v>
      </c>
      <c r="E53" s="115">
        <f t="shared" si="27"/>
        <v>0</v>
      </c>
      <c r="F53" s="115">
        <f t="shared" si="22"/>
        <v>0</v>
      </c>
      <c r="G53" s="115">
        <f t="shared" si="27"/>
        <v>0</v>
      </c>
      <c r="H53" s="128" t="e">
        <f t="shared" si="3"/>
        <v>#DIV/0!</v>
      </c>
    </row>
    <row r="54" spans="1:8" x14ac:dyDescent="0.2">
      <c r="A54" s="135" t="s">
        <v>14</v>
      </c>
      <c r="B54" s="136" t="s">
        <v>90</v>
      </c>
      <c r="C54" s="115"/>
      <c r="D54" s="115"/>
      <c r="E54" s="115"/>
      <c r="F54" s="115">
        <f t="shared" si="22"/>
        <v>0</v>
      </c>
      <c r="G54" s="115"/>
      <c r="H54" s="128" t="e">
        <f t="shared" si="3"/>
        <v>#DIV/0!</v>
      </c>
    </row>
    <row r="55" spans="1:8" x14ac:dyDescent="0.2">
      <c r="A55" s="135" t="s">
        <v>91</v>
      </c>
      <c r="B55" s="136" t="s">
        <v>92</v>
      </c>
      <c r="C55" s="115"/>
      <c r="D55" s="115"/>
      <c r="E55" s="115"/>
      <c r="F55" s="115">
        <f t="shared" si="22"/>
        <v>0</v>
      </c>
      <c r="G55" s="115"/>
      <c r="H55" s="128" t="e">
        <f t="shared" si="3"/>
        <v>#DIV/0!</v>
      </c>
    </row>
    <row r="56" spans="1:8" x14ac:dyDescent="0.2">
      <c r="A56" s="135" t="s">
        <v>93</v>
      </c>
      <c r="B56" s="136" t="s">
        <v>94</v>
      </c>
      <c r="C56" s="115"/>
      <c r="D56" s="115"/>
      <c r="E56" s="115"/>
      <c r="F56" s="115">
        <f t="shared" si="22"/>
        <v>0</v>
      </c>
      <c r="G56" s="115"/>
      <c r="H56" s="128" t="e">
        <f t="shared" si="3"/>
        <v>#DIV/0!</v>
      </c>
    </row>
    <row r="57" spans="1:8" ht="25.5" x14ac:dyDescent="0.2">
      <c r="A57" s="135">
        <v>43</v>
      </c>
      <c r="B57" s="136" t="s">
        <v>146</v>
      </c>
      <c r="C57" s="115"/>
      <c r="D57" s="115"/>
      <c r="E57" s="115"/>
      <c r="F57" s="115">
        <f t="shared" si="22"/>
        <v>0</v>
      </c>
      <c r="G57" s="115">
        <v>0</v>
      </c>
      <c r="H57" s="128" t="e">
        <f t="shared" si="3"/>
        <v>#DIV/0!</v>
      </c>
    </row>
    <row r="58" spans="1:8" x14ac:dyDescent="0.2">
      <c r="A58" s="135" t="s">
        <v>95</v>
      </c>
      <c r="B58" s="136" t="s">
        <v>96</v>
      </c>
      <c r="C58" s="115"/>
      <c r="D58" s="115"/>
      <c r="E58" s="115">
        <v>1795</v>
      </c>
      <c r="F58" s="115">
        <f t="shared" si="22"/>
        <v>1795</v>
      </c>
      <c r="G58" s="115">
        <v>1795</v>
      </c>
      <c r="H58" s="129">
        <f t="shared" si="3"/>
        <v>1</v>
      </c>
    </row>
    <row r="59" spans="1:8" ht="25.5" x14ac:dyDescent="0.2">
      <c r="A59" s="135" t="s">
        <v>97</v>
      </c>
      <c r="B59" s="136" t="s">
        <v>98</v>
      </c>
      <c r="C59" s="115">
        <f t="shared" ref="C59:G59" si="28">SUM(C54:C58)</f>
        <v>0</v>
      </c>
      <c r="D59" s="115">
        <f t="shared" si="28"/>
        <v>0</v>
      </c>
      <c r="E59" s="115">
        <f t="shared" si="28"/>
        <v>1795</v>
      </c>
      <c r="F59" s="115">
        <f t="shared" si="22"/>
        <v>1795</v>
      </c>
      <c r="G59" s="115">
        <f t="shared" si="28"/>
        <v>1795</v>
      </c>
      <c r="H59" s="129">
        <f t="shared" si="3"/>
        <v>1</v>
      </c>
    </row>
    <row r="60" spans="1:8" x14ac:dyDescent="0.2">
      <c r="A60" s="135" t="s">
        <v>99</v>
      </c>
      <c r="B60" s="136" t="s">
        <v>100</v>
      </c>
      <c r="C60" s="115">
        <v>0</v>
      </c>
      <c r="D60" s="115"/>
      <c r="E60" s="115">
        <v>30074</v>
      </c>
      <c r="F60" s="115">
        <f t="shared" si="22"/>
        <v>30074</v>
      </c>
      <c r="G60" s="115">
        <v>30074</v>
      </c>
      <c r="H60" s="129">
        <f t="shared" si="3"/>
        <v>1</v>
      </c>
    </row>
    <row r="61" spans="1:8" ht="25.5" x14ac:dyDescent="0.2">
      <c r="A61" s="135" t="s">
        <v>101</v>
      </c>
      <c r="B61" s="136" t="s">
        <v>102</v>
      </c>
      <c r="C61" s="115">
        <f t="shared" ref="C61" si="29">SUM(C60)</f>
        <v>0</v>
      </c>
      <c r="D61" s="115">
        <f t="shared" ref="D61:G61" si="30">SUM(D60)</f>
        <v>0</v>
      </c>
      <c r="E61" s="115">
        <f t="shared" si="30"/>
        <v>30074</v>
      </c>
      <c r="F61" s="115">
        <f t="shared" si="22"/>
        <v>30074</v>
      </c>
      <c r="G61" s="115">
        <f t="shared" si="30"/>
        <v>30074</v>
      </c>
      <c r="H61" s="129">
        <f t="shared" si="3"/>
        <v>1</v>
      </c>
    </row>
    <row r="62" spans="1:8" ht="25.5" x14ac:dyDescent="0.2">
      <c r="A62" s="135" t="s">
        <v>103</v>
      </c>
      <c r="B62" s="136" t="s">
        <v>104</v>
      </c>
      <c r="C62" s="115">
        <v>0</v>
      </c>
      <c r="D62" s="115"/>
      <c r="E62" s="115">
        <v>120538</v>
      </c>
      <c r="F62" s="115">
        <f t="shared" si="22"/>
        <v>120538</v>
      </c>
      <c r="G62" s="115">
        <v>120538</v>
      </c>
      <c r="H62" s="129">
        <f t="shared" si="3"/>
        <v>1</v>
      </c>
    </row>
    <row r="63" spans="1:8" x14ac:dyDescent="0.2">
      <c r="A63" s="135" t="s">
        <v>105</v>
      </c>
      <c r="B63" s="136" t="s">
        <v>106</v>
      </c>
      <c r="C63" s="115">
        <v>0</v>
      </c>
      <c r="D63" s="115"/>
      <c r="E63" s="115">
        <v>128066</v>
      </c>
      <c r="F63" s="115">
        <f t="shared" si="22"/>
        <v>128066</v>
      </c>
      <c r="G63" s="115">
        <v>128066</v>
      </c>
      <c r="H63" s="129">
        <f t="shared" si="3"/>
        <v>1</v>
      </c>
    </row>
    <row r="64" spans="1:8" ht="25.5" x14ac:dyDescent="0.2">
      <c r="A64" s="135" t="s">
        <v>107</v>
      </c>
      <c r="B64" s="136" t="s">
        <v>108</v>
      </c>
      <c r="C64" s="115">
        <f t="shared" ref="C64:G64" si="31">SUM(C62:C63)</f>
        <v>0</v>
      </c>
      <c r="D64" s="115">
        <f t="shared" si="31"/>
        <v>0</v>
      </c>
      <c r="E64" s="115">
        <f t="shared" si="31"/>
        <v>248604</v>
      </c>
      <c r="F64" s="115">
        <f t="shared" si="22"/>
        <v>248604</v>
      </c>
      <c r="G64" s="115">
        <f t="shared" si="31"/>
        <v>248604</v>
      </c>
      <c r="H64" s="129">
        <f t="shared" si="3"/>
        <v>1</v>
      </c>
    </row>
    <row r="65" spans="1:8" x14ac:dyDescent="0.2">
      <c r="A65" s="120" t="s">
        <v>109</v>
      </c>
      <c r="B65" s="134" t="s">
        <v>110</v>
      </c>
      <c r="C65" s="116">
        <f t="shared" ref="C65:G65" si="32">C50+C53+C59+C61+C64</f>
        <v>0</v>
      </c>
      <c r="D65" s="116">
        <f t="shared" si="32"/>
        <v>0</v>
      </c>
      <c r="E65" s="116">
        <f t="shared" si="32"/>
        <v>519562</v>
      </c>
      <c r="F65" s="115">
        <f t="shared" si="22"/>
        <v>519562</v>
      </c>
      <c r="G65" s="116">
        <f t="shared" si="32"/>
        <v>519562</v>
      </c>
      <c r="H65" s="129">
        <f t="shared" si="3"/>
        <v>1</v>
      </c>
    </row>
    <row r="66" spans="1:8" x14ac:dyDescent="0.2">
      <c r="A66" s="135" t="s">
        <v>111</v>
      </c>
      <c r="B66" s="136" t="s">
        <v>112</v>
      </c>
      <c r="C66" s="115">
        <v>0</v>
      </c>
      <c r="D66" s="115">
        <v>0</v>
      </c>
      <c r="E66" s="115">
        <v>0</v>
      </c>
      <c r="F66" s="115">
        <f t="shared" si="22"/>
        <v>0</v>
      </c>
      <c r="G66" s="115">
        <v>0</v>
      </c>
      <c r="H66" s="128" t="e">
        <f t="shared" si="3"/>
        <v>#DIV/0!</v>
      </c>
    </row>
    <row r="67" spans="1:8" ht="25.5" x14ac:dyDescent="0.2">
      <c r="A67" s="135" t="s">
        <v>113</v>
      </c>
      <c r="B67" s="136" t="s">
        <v>114</v>
      </c>
      <c r="C67" s="115">
        <v>0</v>
      </c>
      <c r="D67" s="115">
        <v>0</v>
      </c>
      <c r="E67" s="115">
        <v>0</v>
      </c>
      <c r="F67" s="115">
        <f t="shared" si="22"/>
        <v>0</v>
      </c>
      <c r="G67" s="115">
        <v>0</v>
      </c>
      <c r="H67" s="128" t="e">
        <f t="shared" si="3"/>
        <v>#DIV/0!</v>
      </c>
    </row>
    <row r="68" spans="1:8" ht="25.5" x14ac:dyDescent="0.2">
      <c r="A68" s="135" t="s">
        <v>115</v>
      </c>
      <c r="B68" s="136" t="s">
        <v>116</v>
      </c>
      <c r="C68" s="115">
        <v>0</v>
      </c>
      <c r="D68" s="115">
        <v>0</v>
      </c>
      <c r="E68" s="115">
        <v>0</v>
      </c>
      <c r="F68" s="115">
        <f t="shared" si="22"/>
        <v>0</v>
      </c>
      <c r="G68" s="115">
        <v>0</v>
      </c>
      <c r="H68" s="128" t="e">
        <f t="shared" si="3"/>
        <v>#DIV/0!</v>
      </c>
    </row>
    <row r="69" spans="1:8" ht="25.5" x14ac:dyDescent="0.2">
      <c r="A69" s="135" t="s">
        <v>117</v>
      </c>
      <c r="B69" s="136" t="s">
        <v>118</v>
      </c>
      <c r="C69" s="115">
        <v>0</v>
      </c>
      <c r="D69" s="115">
        <v>0</v>
      </c>
      <c r="E69" s="115">
        <v>0</v>
      </c>
      <c r="F69" s="115">
        <f t="shared" si="22"/>
        <v>0</v>
      </c>
      <c r="G69" s="115">
        <v>0</v>
      </c>
      <c r="H69" s="128" t="e">
        <f t="shared" si="3"/>
        <v>#DIV/0!</v>
      </c>
    </row>
    <row r="70" spans="1:8" ht="25.5" x14ac:dyDescent="0.2">
      <c r="A70" s="120" t="s">
        <v>119</v>
      </c>
      <c r="B70" s="134" t="s">
        <v>120</v>
      </c>
      <c r="C70" s="116">
        <f t="shared" ref="C70:G70" si="33">C66+C68</f>
        <v>0</v>
      </c>
      <c r="D70" s="116">
        <f t="shared" si="33"/>
        <v>0</v>
      </c>
      <c r="E70" s="116">
        <f t="shared" si="33"/>
        <v>0</v>
      </c>
      <c r="F70" s="115">
        <f t="shared" si="22"/>
        <v>0</v>
      </c>
      <c r="G70" s="116">
        <f t="shared" si="33"/>
        <v>0</v>
      </c>
      <c r="H70" s="128" t="e">
        <f t="shared" si="3"/>
        <v>#DIV/0!</v>
      </c>
    </row>
    <row r="71" spans="1:8" ht="25.5" x14ac:dyDescent="0.2">
      <c r="A71" s="135">
        <v>191</v>
      </c>
      <c r="B71" s="136" t="s">
        <v>394</v>
      </c>
      <c r="C71" s="116"/>
      <c r="D71" s="116"/>
      <c r="E71" s="116"/>
      <c r="F71" s="115"/>
      <c r="G71" s="116"/>
      <c r="H71" s="128" t="e">
        <f t="shared" si="3"/>
        <v>#DIV/0!</v>
      </c>
    </row>
    <row r="72" spans="1:8" ht="25.5" x14ac:dyDescent="0.2">
      <c r="A72" s="135" t="s">
        <v>121</v>
      </c>
      <c r="B72" s="136" t="s">
        <v>122</v>
      </c>
      <c r="C72" s="115"/>
      <c r="D72" s="115"/>
      <c r="E72" s="115"/>
      <c r="F72" s="115">
        <f t="shared" si="22"/>
        <v>0</v>
      </c>
      <c r="G72" s="115"/>
      <c r="H72" s="128" t="e">
        <f t="shared" si="3"/>
        <v>#DIV/0!</v>
      </c>
    </row>
    <row r="73" spans="1:8" ht="25.5" x14ac:dyDescent="0.2">
      <c r="A73" s="135" t="s">
        <v>123</v>
      </c>
      <c r="B73" s="136" t="s">
        <v>124</v>
      </c>
      <c r="C73" s="115"/>
      <c r="D73" s="115"/>
      <c r="E73" s="115"/>
      <c r="F73" s="115">
        <f t="shared" si="22"/>
        <v>0</v>
      </c>
      <c r="G73" s="115"/>
      <c r="H73" s="128" t="e">
        <f t="shared" ref="H73:H76" si="34">G73/F73</f>
        <v>#DIV/0!</v>
      </c>
    </row>
    <row r="74" spans="1:8" x14ac:dyDescent="0.2">
      <c r="A74" s="120" t="s">
        <v>125</v>
      </c>
      <c r="B74" s="134" t="s">
        <v>126</v>
      </c>
      <c r="C74" s="116">
        <f t="shared" ref="C74" si="35">SUM(C71:C73)</f>
        <v>0</v>
      </c>
      <c r="D74" s="116">
        <f t="shared" ref="D74" si="36">SUM(D72:D73)</f>
        <v>0</v>
      </c>
      <c r="E74" s="116">
        <f t="shared" ref="E74:G74" si="37">SUM(E71:E73)</f>
        <v>0</v>
      </c>
      <c r="F74" s="116">
        <f t="shared" si="37"/>
        <v>0</v>
      </c>
      <c r="G74" s="116">
        <f t="shared" si="37"/>
        <v>0</v>
      </c>
      <c r="H74" s="128" t="e">
        <f t="shared" si="34"/>
        <v>#DIV/0!</v>
      </c>
    </row>
    <row r="75" spans="1:8" ht="25.5" x14ac:dyDescent="0.2">
      <c r="A75" s="138" t="s">
        <v>127</v>
      </c>
      <c r="B75" s="139" t="s">
        <v>128</v>
      </c>
      <c r="C75" s="140">
        <f>C42+C43+C65+C70+C74</f>
        <v>0</v>
      </c>
      <c r="D75" s="140">
        <f t="shared" ref="D75:F75" si="38">D42+D43+D65+D70+D74</f>
        <v>0</v>
      </c>
      <c r="E75" s="140">
        <f t="shared" si="38"/>
        <v>3776367</v>
      </c>
      <c r="F75" s="140">
        <f t="shared" si="38"/>
        <v>3776367</v>
      </c>
      <c r="G75" s="140">
        <f>G42+G43+G65+G70+G74</f>
        <v>3776367</v>
      </c>
      <c r="H75" s="129">
        <f t="shared" si="34"/>
        <v>1</v>
      </c>
    </row>
    <row r="76" spans="1:8" s="123" customFormat="1" x14ac:dyDescent="0.2">
      <c r="A76" s="120" t="s">
        <v>129</v>
      </c>
      <c r="B76" s="134" t="s">
        <v>130</v>
      </c>
      <c r="C76" s="116">
        <f t="shared" ref="C76" si="39">SUM(C75)</f>
        <v>0</v>
      </c>
      <c r="D76" s="116">
        <f t="shared" ref="D76:G76" si="40">SUM(D75)</f>
        <v>0</v>
      </c>
      <c r="E76" s="116">
        <f t="shared" si="40"/>
        <v>3776367</v>
      </c>
      <c r="F76" s="116">
        <f t="shared" si="40"/>
        <v>3776367</v>
      </c>
      <c r="G76" s="116">
        <f t="shared" si="40"/>
        <v>3776367</v>
      </c>
      <c r="H76" s="129">
        <f t="shared" si="34"/>
        <v>1</v>
      </c>
    </row>
    <row r="77" spans="1:8" s="123" customFormat="1" x14ac:dyDescent="0.2">
      <c r="A77" s="124"/>
      <c r="B77" s="125"/>
      <c r="C77" s="126"/>
      <c r="D77" s="126"/>
      <c r="E77" s="126"/>
      <c r="F77" s="126"/>
      <c r="G77" s="126"/>
      <c r="H77" s="127"/>
    </row>
    <row r="78" spans="1:8" x14ac:dyDescent="0.2">
      <c r="A78" s="14"/>
      <c r="B78" s="14" t="s">
        <v>395</v>
      </c>
      <c r="C78" s="14"/>
      <c r="D78" s="13">
        <v>0</v>
      </c>
      <c r="E78" s="14"/>
      <c r="F78" s="14"/>
      <c r="G78" s="14"/>
      <c r="H78" s="14"/>
    </row>
    <row r="79" spans="1:8" x14ac:dyDescent="0.2">
      <c r="A79" s="14"/>
      <c r="B79" s="14" t="s">
        <v>396</v>
      </c>
      <c r="C79" s="14"/>
      <c r="D79" s="13">
        <v>0</v>
      </c>
      <c r="E79" s="14"/>
      <c r="F79" s="14"/>
      <c r="G79" s="14"/>
      <c r="H79" s="14"/>
    </row>
  </sheetData>
  <mergeCells count="2">
    <mergeCell ref="A2:H2"/>
    <mergeCell ref="A3:H3"/>
  </mergeCells>
  <pageMargins left="0.70729166666666665" right="0.23622047244094491" top="0.74803149606299213" bottom="0.5541666666666667" header="0.31496062992125984" footer="0.31496062992125984"/>
  <pageSetup paperSize="9" scale="70" orientation="portrait" r:id="rId1"/>
  <headerFooter>
    <oddFooter>&amp;C&amp;P</oddFooter>
  </headerFooter>
  <rowBreaks count="1" manualBreakCount="1">
    <brk id="50" max="7" man="1"/>
  </rowBreaks>
  <colBreaks count="1" manualBreakCount="1">
    <brk id="8" max="7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0"/>
  <sheetViews>
    <sheetView topLeftCell="A22" zoomScaleNormal="100" zoomScaleSheetLayoutView="95" workbookViewId="0">
      <selection activeCell="L22" sqref="L22"/>
    </sheetView>
  </sheetViews>
  <sheetFormatPr defaultRowHeight="15" x14ac:dyDescent="0.2"/>
  <cols>
    <col min="1" max="1" width="4.21875" customWidth="1"/>
    <col min="2" max="2" width="61" customWidth="1"/>
    <col min="3" max="7" width="18.33203125" customWidth="1"/>
    <col min="8" max="8" width="12.88671875" style="52" customWidth="1"/>
    <col min="9" max="9" width="3.33203125" customWidth="1"/>
    <col min="10" max="10" width="2.44140625" customWidth="1"/>
    <col min="11" max="11" width="4.5546875" customWidth="1"/>
    <col min="12" max="12" width="3.6640625" customWidth="1"/>
    <col min="13" max="13" width="3" customWidth="1"/>
    <col min="14" max="14" width="4.21875" customWidth="1"/>
  </cols>
  <sheetData>
    <row r="1" spans="1:9" x14ac:dyDescent="0.2">
      <c r="A1" s="9" t="s">
        <v>143</v>
      </c>
    </row>
    <row r="2" spans="1:9" ht="15.75" x14ac:dyDescent="0.25">
      <c r="A2" s="122" t="s">
        <v>441</v>
      </c>
      <c r="B2" s="122"/>
      <c r="C2" s="122"/>
      <c r="D2" s="122"/>
      <c r="E2" s="122"/>
      <c r="F2" s="122"/>
      <c r="G2" s="122"/>
      <c r="H2" s="122"/>
    </row>
    <row r="3" spans="1:9" ht="15.75" x14ac:dyDescent="0.25">
      <c r="A3" s="106" t="s">
        <v>6</v>
      </c>
      <c r="B3" s="106"/>
      <c r="C3" s="106"/>
      <c r="D3" s="106"/>
      <c r="E3" s="106"/>
      <c r="F3" s="106"/>
      <c r="G3" s="106"/>
      <c r="H3" s="106"/>
    </row>
    <row r="5" spans="1:9" ht="56.25" customHeight="1" x14ac:dyDescent="0.2">
      <c r="A5" s="185" t="s">
        <v>1</v>
      </c>
      <c r="B5" s="185" t="s">
        <v>2</v>
      </c>
      <c r="C5" s="185" t="s">
        <v>447</v>
      </c>
      <c r="D5" s="185" t="s">
        <v>448</v>
      </c>
      <c r="E5" s="185" t="s">
        <v>449</v>
      </c>
      <c r="F5" s="185" t="s">
        <v>458</v>
      </c>
      <c r="G5" s="185" t="s">
        <v>457</v>
      </c>
      <c r="H5" s="186" t="s">
        <v>138</v>
      </c>
    </row>
    <row r="6" spans="1:9" ht="30" customHeight="1" x14ac:dyDescent="0.2">
      <c r="A6" s="135" t="s">
        <v>12</v>
      </c>
      <c r="B6" s="136" t="s">
        <v>13</v>
      </c>
      <c r="C6" s="115">
        <v>0</v>
      </c>
      <c r="D6" s="115">
        <v>0</v>
      </c>
      <c r="E6" s="115">
        <v>0</v>
      </c>
      <c r="F6" s="115">
        <f>SUM(D6:E6)</f>
        <v>0</v>
      </c>
      <c r="G6" s="115">
        <v>0</v>
      </c>
      <c r="H6" s="129"/>
    </row>
    <row r="7" spans="1:9" ht="30" customHeight="1" x14ac:dyDescent="0.2">
      <c r="A7" s="135">
        <v>33</v>
      </c>
      <c r="B7" s="136" t="s">
        <v>420</v>
      </c>
      <c r="C7" s="115"/>
      <c r="D7" s="115"/>
      <c r="E7" s="115"/>
      <c r="F7" s="115"/>
      <c r="G7" s="115"/>
      <c r="H7" s="129"/>
    </row>
    <row r="8" spans="1:9" ht="30" customHeight="1" x14ac:dyDescent="0.2">
      <c r="A8" s="135"/>
      <c r="B8" s="136" t="s">
        <v>398</v>
      </c>
      <c r="C8" s="115"/>
      <c r="D8" s="115"/>
      <c r="E8" s="115"/>
      <c r="F8" s="115"/>
      <c r="G8" s="115"/>
      <c r="H8" s="129"/>
    </row>
    <row r="9" spans="1:9" ht="30" customHeight="1" x14ac:dyDescent="0.2">
      <c r="A9" s="135" t="s">
        <v>14</v>
      </c>
      <c r="B9" s="136" t="s">
        <v>15</v>
      </c>
      <c r="C9" s="115">
        <v>0</v>
      </c>
      <c r="D9" s="115">
        <v>0</v>
      </c>
      <c r="E9" s="115">
        <v>0</v>
      </c>
      <c r="F9" s="115">
        <f t="shared" ref="F9:F26" si="0">SUM(D9:E9)</f>
        <v>0</v>
      </c>
      <c r="G9" s="115">
        <v>0</v>
      </c>
      <c r="H9" s="129"/>
    </row>
    <row r="10" spans="1:9" ht="30" customHeight="1" x14ac:dyDescent="0.2">
      <c r="A10" s="120" t="s">
        <v>16</v>
      </c>
      <c r="B10" s="134" t="s">
        <v>17</v>
      </c>
      <c r="C10" s="116">
        <f t="shared" ref="C10:G10" si="1">SUM(C6)</f>
        <v>0</v>
      </c>
      <c r="D10" s="116">
        <f t="shared" si="1"/>
        <v>0</v>
      </c>
      <c r="E10" s="116">
        <f t="shared" si="1"/>
        <v>0</v>
      </c>
      <c r="F10" s="116">
        <f t="shared" si="0"/>
        <v>0</v>
      </c>
      <c r="G10" s="116">
        <f t="shared" si="1"/>
        <v>0</v>
      </c>
      <c r="H10" s="129"/>
      <c r="I10" s="77"/>
    </row>
    <row r="11" spans="1:9" ht="30" customHeight="1" x14ac:dyDescent="0.2">
      <c r="A11" s="135" t="s">
        <v>18</v>
      </c>
      <c r="B11" s="136" t="s">
        <v>19</v>
      </c>
      <c r="C11" s="115">
        <v>40000</v>
      </c>
      <c r="D11" s="115">
        <v>100000</v>
      </c>
      <c r="E11" s="115">
        <v>-20000</v>
      </c>
      <c r="F11" s="115">
        <f t="shared" si="0"/>
        <v>80000</v>
      </c>
      <c r="G11" s="115">
        <v>80000</v>
      </c>
      <c r="H11" s="129">
        <f t="shared" ref="H11:H26" si="2">G11/F11</f>
        <v>1</v>
      </c>
    </row>
    <row r="12" spans="1:9" ht="30" customHeight="1" x14ac:dyDescent="0.2">
      <c r="A12" s="135" t="s">
        <v>20</v>
      </c>
      <c r="B12" s="136" t="s">
        <v>21</v>
      </c>
      <c r="C12" s="115">
        <v>0</v>
      </c>
      <c r="D12" s="115"/>
      <c r="E12" s="115"/>
      <c r="F12" s="115">
        <f t="shared" si="0"/>
        <v>0</v>
      </c>
      <c r="G12" s="115">
        <v>0</v>
      </c>
      <c r="H12" s="129"/>
    </row>
    <row r="13" spans="1:9" ht="30" customHeight="1" x14ac:dyDescent="0.2">
      <c r="A13" s="135" t="s">
        <v>22</v>
      </c>
      <c r="B13" s="136" t="s">
        <v>23</v>
      </c>
      <c r="C13" s="115">
        <f t="shared" ref="C13:G13" si="3">SUM(C12)</f>
        <v>0</v>
      </c>
      <c r="D13" s="115">
        <f t="shared" si="3"/>
        <v>0</v>
      </c>
      <c r="E13" s="115">
        <f t="shared" si="3"/>
        <v>0</v>
      </c>
      <c r="F13" s="115">
        <f t="shared" si="0"/>
        <v>0</v>
      </c>
      <c r="G13" s="115">
        <f t="shared" si="3"/>
        <v>0</v>
      </c>
      <c r="H13" s="129"/>
    </row>
    <row r="14" spans="1:9" ht="30" customHeight="1" x14ac:dyDescent="0.2">
      <c r="A14" s="135" t="s">
        <v>24</v>
      </c>
      <c r="B14" s="136" t="s">
        <v>25</v>
      </c>
      <c r="C14" s="115">
        <v>0</v>
      </c>
      <c r="D14" s="115"/>
      <c r="E14" s="115"/>
      <c r="F14" s="115">
        <f t="shared" si="0"/>
        <v>0</v>
      </c>
      <c r="G14" s="115">
        <v>0</v>
      </c>
      <c r="H14" s="129"/>
    </row>
    <row r="15" spans="1:9" ht="30" customHeight="1" x14ac:dyDescent="0.2">
      <c r="A15" s="120" t="s">
        <v>26</v>
      </c>
      <c r="B15" s="134" t="s">
        <v>27</v>
      </c>
      <c r="C15" s="116">
        <f t="shared" ref="C15:G15" si="4">C11+C13+C14</f>
        <v>40000</v>
      </c>
      <c r="D15" s="116">
        <f t="shared" si="4"/>
        <v>100000</v>
      </c>
      <c r="E15" s="116">
        <f t="shared" si="4"/>
        <v>-20000</v>
      </c>
      <c r="F15" s="116">
        <f t="shared" si="0"/>
        <v>80000</v>
      </c>
      <c r="G15" s="116">
        <f t="shared" si="4"/>
        <v>80000</v>
      </c>
      <c r="H15" s="129">
        <f t="shared" si="2"/>
        <v>1</v>
      </c>
    </row>
    <row r="16" spans="1:9" ht="30" customHeight="1" x14ac:dyDescent="0.2">
      <c r="A16" s="135" t="s">
        <v>28</v>
      </c>
      <c r="B16" s="136" t="s">
        <v>29</v>
      </c>
      <c r="C16" s="115">
        <f t="shared" ref="C16:G16" si="5">SUM(C17:C18)</f>
        <v>0</v>
      </c>
      <c r="D16" s="115">
        <f t="shared" si="5"/>
        <v>0</v>
      </c>
      <c r="E16" s="115">
        <f t="shared" si="5"/>
        <v>0</v>
      </c>
      <c r="F16" s="115">
        <f t="shared" si="0"/>
        <v>0</v>
      </c>
      <c r="G16" s="115">
        <f t="shared" si="5"/>
        <v>0</v>
      </c>
      <c r="H16" s="129"/>
    </row>
    <row r="17" spans="1:11" ht="30" customHeight="1" x14ac:dyDescent="0.2">
      <c r="A17" s="135" t="s">
        <v>30</v>
      </c>
      <c r="B17" s="136" t="s">
        <v>31</v>
      </c>
      <c r="C17" s="115"/>
      <c r="D17" s="115"/>
      <c r="E17" s="115"/>
      <c r="F17" s="115">
        <f t="shared" si="0"/>
        <v>0</v>
      </c>
      <c r="G17" s="115"/>
      <c r="H17" s="129"/>
    </row>
    <row r="18" spans="1:11" ht="30" customHeight="1" x14ac:dyDescent="0.2">
      <c r="A18" s="135" t="s">
        <v>32</v>
      </c>
      <c r="B18" s="136" t="s">
        <v>33</v>
      </c>
      <c r="C18" s="115"/>
      <c r="D18" s="115"/>
      <c r="E18" s="115"/>
      <c r="F18" s="115">
        <f t="shared" si="0"/>
        <v>0</v>
      </c>
      <c r="G18" s="115"/>
      <c r="H18" s="129"/>
    </row>
    <row r="19" spans="1:11" ht="30" customHeight="1" x14ac:dyDescent="0.2">
      <c r="A19" s="120" t="s">
        <v>34</v>
      </c>
      <c r="B19" s="134" t="s">
        <v>35</v>
      </c>
      <c r="C19" s="116">
        <f t="shared" ref="C19:G19" si="6">C16</f>
        <v>0</v>
      </c>
      <c r="D19" s="116">
        <f t="shared" si="6"/>
        <v>0</v>
      </c>
      <c r="E19" s="116">
        <f t="shared" si="6"/>
        <v>0</v>
      </c>
      <c r="F19" s="116">
        <f t="shared" si="0"/>
        <v>0</v>
      </c>
      <c r="G19" s="116">
        <f t="shared" si="6"/>
        <v>0</v>
      </c>
      <c r="H19" s="129"/>
    </row>
    <row r="20" spans="1:11" ht="30" customHeight="1" x14ac:dyDescent="0.2">
      <c r="A20" s="120" t="s">
        <v>36</v>
      </c>
      <c r="B20" s="134" t="s">
        <v>37</v>
      </c>
      <c r="C20" s="116">
        <f t="shared" ref="C20:G20" si="7">C10+C15+C19</f>
        <v>40000</v>
      </c>
      <c r="D20" s="116">
        <f t="shared" si="7"/>
        <v>100000</v>
      </c>
      <c r="E20" s="116">
        <f t="shared" si="7"/>
        <v>-20000</v>
      </c>
      <c r="F20" s="116">
        <f t="shared" si="0"/>
        <v>80000</v>
      </c>
      <c r="G20" s="116">
        <f t="shared" si="7"/>
        <v>80000</v>
      </c>
      <c r="H20" s="129">
        <f t="shared" si="2"/>
        <v>1</v>
      </c>
    </row>
    <row r="21" spans="1:11" ht="30" customHeight="1" x14ac:dyDescent="0.2">
      <c r="A21" s="135" t="s">
        <v>38</v>
      </c>
      <c r="B21" s="136" t="s">
        <v>39</v>
      </c>
      <c r="C21" s="115">
        <v>13276</v>
      </c>
      <c r="D21" s="115">
        <v>7800</v>
      </c>
      <c r="E21" s="115">
        <v>-7800</v>
      </c>
      <c r="F21" s="115">
        <f t="shared" si="0"/>
        <v>0</v>
      </c>
      <c r="G21" s="115">
        <v>0</v>
      </c>
      <c r="H21" s="128" t="e">
        <f t="shared" si="2"/>
        <v>#DIV/0!</v>
      </c>
    </row>
    <row r="22" spans="1:11" ht="30" customHeight="1" x14ac:dyDescent="0.2">
      <c r="A22" s="135" t="s">
        <v>40</v>
      </c>
      <c r="B22" s="136" t="s">
        <v>41</v>
      </c>
      <c r="C22" s="115">
        <f t="shared" ref="C22:D22" si="8">SUM(C21)</f>
        <v>13276</v>
      </c>
      <c r="D22" s="115">
        <f t="shared" si="8"/>
        <v>7800</v>
      </c>
      <c r="E22" s="115">
        <f t="shared" ref="E22:G22" si="9">SUM(E21)</f>
        <v>-7800</v>
      </c>
      <c r="F22" s="115">
        <f t="shared" si="0"/>
        <v>0</v>
      </c>
      <c r="G22" s="115">
        <v>0</v>
      </c>
      <c r="H22" s="128" t="e">
        <f t="shared" si="2"/>
        <v>#DIV/0!</v>
      </c>
      <c r="K22" s="77"/>
    </row>
    <row r="23" spans="1:11" ht="30" customHeight="1" x14ac:dyDescent="0.2">
      <c r="A23" s="135" t="s">
        <v>42</v>
      </c>
      <c r="B23" s="136" t="s">
        <v>43</v>
      </c>
      <c r="C23" s="115">
        <v>32624</v>
      </c>
      <c r="D23" s="115">
        <v>3900</v>
      </c>
      <c r="E23" s="115">
        <v>-3900</v>
      </c>
      <c r="F23" s="115">
        <f t="shared" si="0"/>
        <v>0</v>
      </c>
      <c r="G23" s="115">
        <v>0</v>
      </c>
      <c r="H23" s="128" t="e">
        <f t="shared" si="2"/>
        <v>#DIV/0!</v>
      </c>
    </row>
    <row r="24" spans="1:11" ht="30" customHeight="1" x14ac:dyDescent="0.2">
      <c r="A24" s="135" t="s">
        <v>44</v>
      </c>
      <c r="B24" s="136" t="s">
        <v>45</v>
      </c>
      <c r="C24" s="115">
        <f t="shared" ref="C24:G24" si="10">C22+C23</f>
        <v>45900</v>
      </c>
      <c r="D24" s="115">
        <f t="shared" si="10"/>
        <v>11700</v>
      </c>
      <c r="E24" s="115">
        <f t="shared" si="10"/>
        <v>-11700</v>
      </c>
      <c r="F24" s="115">
        <f t="shared" si="0"/>
        <v>0</v>
      </c>
      <c r="G24" s="115">
        <f t="shared" si="10"/>
        <v>0</v>
      </c>
      <c r="H24" s="128" t="e">
        <f t="shared" si="2"/>
        <v>#DIV/0!</v>
      </c>
    </row>
    <row r="25" spans="1:11" ht="30" customHeight="1" x14ac:dyDescent="0.2">
      <c r="A25" s="120" t="s">
        <v>46</v>
      </c>
      <c r="B25" s="134" t="s">
        <v>47</v>
      </c>
      <c r="C25" s="116">
        <f t="shared" ref="C25:G25" si="11">C24</f>
        <v>45900</v>
      </c>
      <c r="D25" s="116">
        <f t="shared" si="11"/>
        <v>11700</v>
      </c>
      <c r="E25" s="116">
        <f t="shared" si="11"/>
        <v>-11700</v>
      </c>
      <c r="F25" s="116">
        <f t="shared" si="0"/>
        <v>0</v>
      </c>
      <c r="G25" s="116">
        <f t="shared" si="11"/>
        <v>0</v>
      </c>
      <c r="H25" s="128" t="e">
        <f t="shared" si="2"/>
        <v>#DIV/0!</v>
      </c>
    </row>
    <row r="26" spans="1:11" ht="30" customHeight="1" x14ac:dyDescent="0.2">
      <c r="A26" s="120" t="s">
        <v>48</v>
      </c>
      <c r="B26" s="134" t="s">
        <v>49</v>
      </c>
      <c r="C26" s="116">
        <f t="shared" ref="C26:G26" si="12">C20+C25</f>
        <v>85900</v>
      </c>
      <c r="D26" s="116">
        <f t="shared" si="12"/>
        <v>111700</v>
      </c>
      <c r="E26" s="116">
        <f t="shared" si="12"/>
        <v>-31700</v>
      </c>
      <c r="F26" s="116">
        <f t="shared" si="0"/>
        <v>80000</v>
      </c>
      <c r="G26" s="116">
        <f t="shared" si="12"/>
        <v>80000</v>
      </c>
      <c r="H26" s="129">
        <f t="shared" si="2"/>
        <v>1</v>
      </c>
    </row>
    <row r="27" spans="1:11" x14ac:dyDescent="0.2">
      <c r="C27" s="130"/>
      <c r="D27" s="130"/>
      <c r="E27" s="130"/>
      <c r="F27" s="130"/>
      <c r="G27" s="130"/>
      <c r="H27" s="131"/>
    </row>
    <row r="29" spans="1:11" ht="56.25" customHeight="1" x14ac:dyDescent="0.2">
      <c r="A29" s="185" t="s">
        <v>1</v>
      </c>
      <c r="B29" s="185" t="s">
        <v>2</v>
      </c>
      <c r="C29" s="185" t="s">
        <v>447</v>
      </c>
      <c r="D29" s="185" t="s">
        <v>448</v>
      </c>
      <c r="E29" s="185" t="s">
        <v>449</v>
      </c>
      <c r="F29" s="185" t="s">
        <v>458</v>
      </c>
      <c r="G29" s="185" t="s">
        <v>446</v>
      </c>
      <c r="H29" s="186" t="s">
        <v>138</v>
      </c>
    </row>
    <row r="30" spans="1:11" ht="30" customHeight="1" x14ac:dyDescent="0.2">
      <c r="A30" s="135" t="s">
        <v>51</v>
      </c>
      <c r="B30" s="136" t="s">
        <v>52</v>
      </c>
      <c r="C30" s="115">
        <v>0</v>
      </c>
      <c r="D30" s="115">
        <v>0</v>
      </c>
      <c r="E30" s="115">
        <v>0</v>
      </c>
      <c r="F30" s="115">
        <f>D30+E30</f>
        <v>0</v>
      </c>
      <c r="G30" s="115">
        <v>0</v>
      </c>
      <c r="H30" s="132"/>
    </row>
    <row r="31" spans="1:11" ht="30" customHeight="1" x14ac:dyDescent="0.2">
      <c r="A31" s="137" t="s">
        <v>269</v>
      </c>
      <c r="B31" s="136" t="s">
        <v>387</v>
      </c>
      <c r="C31" s="115"/>
      <c r="D31" s="115">
        <v>0</v>
      </c>
      <c r="E31" s="115"/>
      <c r="F31" s="115">
        <f>D31+E31</f>
        <v>0</v>
      </c>
      <c r="G31" s="115">
        <v>0</v>
      </c>
      <c r="H31" s="132"/>
    </row>
    <row r="32" spans="1:11" ht="30" customHeight="1" x14ac:dyDescent="0.2">
      <c r="A32" s="137" t="s">
        <v>270</v>
      </c>
      <c r="B32" s="136" t="s">
        <v>386</v>
      </c>
      <c r="C32" s="115">
        <v>0</v>
      </c>
      <c r="D32" s="115">
        <v>0</v>
      </c>
      <c r="E32" s="115"/>
      <c r="F32" s="115">
        <f>D32+E32</f>
        <v>0</v>
      </c>
      <c r="G32" s="115">
        <v>0</v>
      </c>
      <c r="H32" s="132"/>
    </row>
    <row r="33" spans="1:9" ht="30" customHeight="1" x14ac:dyDescent="0.2">
      <c r="A33" s="135" t="s">
        <v>53</v>
      </c>
      <c r="B33" s="136" t="s">
        <v>54</v>
      </c>
      <c r="C33" s="115">
        <v>0</v>
      </c>
      <c r="D33" s="115">
        <v>0</v>
      </c>
      <c r="E33" s="115"/>
      <c r="F33" s="115">
        <f t="shared" ref="F33:F75" si="13">D33+E33</f>
        <v>0</v>
      </c>
      <c r="G33" s="115">
        <v>0</v>
      </c>
      <c r="H33" s="132"/>
    </row>
    <row r="34" spans="1:9" ht="30" customHeight="1" x14ac:dyDescent="0.2">
      <c r="A34" s="135" t="s">
        <v>55</v>
      </c>
      <c r="B34" s="136" t="s">
        <v>56</v>
      </c>
      <c r="C34" s="115">
        <v>0</v>
      </c>
      <c r="D34" s="115">
        <v>0</v>
      </c>
      <c r="E34" s="115"/>
      <c r="F34" s="115">
        <f t="shared" si="13"/>
        <v>0</v>
      </c>
      <c r="G34" s="115">
        <v>0</v>
      </c>
      <c r="H34" s="132"/>
    </row>
    <row r="35" spans="1:9" ht="30" customHeight="1" x14ac:dyDescent="0.2">
      <c r="A35" s="135" t="s">
        <v>57</v>
      </c>
      <c r="B35" s="136" t="s">
        <v>58</v>
      </c>
      <c r="C35" s="115"/>
      <c r="D35" s="115">
        <v>0</v>
      </c>
      <c r="E35" s="115"/>
      <c r="F35" s="115">
        <f t="shared" si="13"/>
        <v>0</v>
      </c>
      <c r="G35" s="115"/>
      <c r="H35" s="132"/>
    </row>
    <row r="36" spans="1:9" ht="30" customHeight="1" x14ac:dyDescent="0.2">
      <c r="A36" s="135" t="s">
        <v>59</v>
      </c>
      <c r="B36" s="136" t="s">
        <v>60</v>
      </c>
      <c r="C36" s="115">
        <v>20000</v>
      </c>
      <c r="D36" s="115">
        <v>50000</v>
      </c>
      <c r="E36" s="115">
        <v>0</v>
      </c>
      <c r="F36" s="115">
        <f t="shared" si="13"/>
        <v>50000</v>
      </c>
      <c r="G36" s="115">
        <v>50000</v>
      </c>
      <c r="H36" s="132">
        <f t="shared" ref="H36:H75" si="14">G36/F36</f>
        <v>1</v>
      </c>
      <c r="I36" s="77"/>
    </row>
    <row r="37" spans="1:9" ht="30" customHeight="1" x14ac:dyDescent="0.2">
      <c r="A37" s="135" t="s">
        <v>61</v>
      </c>
      <c r="B37" s="136" t="s">
        <v>62</v>
      </c>
      <c r="C37" s="115">
        <f>SUM(C30:C36)</f>
        <v>20000</v>
      </c>
      <c r="D37" s="115">
        <f>SUM(D30:D36)</f>
        <v>50000</v>
      </c>
      <c r="E37" s="115">
        <f>SUM(E30:E36)</f>
        <v>0</v>
      </c>
      <c r="F37" s="115">
        <f t="shared" si="13"/>
        <v>50000</v>
      </c>
      <c r="G37" s="115">
        <f>SUM(G30:G36)</f>
        <v>50000</v>
      </c>
      <c r="H37" s="132">
        <f t="shared" si="14"/>
        <v>1</v>
      </c>
    </row>
    <row r="38" spans="1:9" ht="30" customHeight="1" x14ac:dyDescent="0.2">
      <c r="A38" s="135" t="s">
        <v>63</v>
      </c>
      <c r="B38" s="136" t="s">
        <v>64</v>
      </c>
      <c r="C38" s="115"/>
      <c r="D38" s="115">
        <v>0</v>
      </c>
      <c r="E38" s="115"/>
      <c r="F38" s="115">
        <f t="shared" si="13"/>
        <v>0</v>
      </c>
      <c r="G38" s="115"/>
      <c r="H38" s="132"/>
    </row>
    <row r="39" spans="1:9" ht="30" customHeight="1" x14ac:dyDescent="0.2">
      <c r="A39" s="135" t="s">
        <v>65</v>
      </c>
      <c r="B39" s="136" t="s">
        <v>66</v>
      </c>
      <c r="C39" s="115">
        <v>0</v>
      </c>
      <c r="D39" s="115">
        <v>0</v>
      </c>
      <c r="E39" s="115"/>
      <c r="F39" s="115">
        <f t="shared" si="13"/>
        <v>0</v>
      </c>
      <c r="G39" s="115">
        <v>0</v>
      </c>
      <c r="H39" s="132"/>
    </row>
    <row r="40" spans="1:9" ht="30" customHeight="1" x14ac:dyDescent="0.2">
      <c r="A40" s="135" t="s">
        <v>67</v>
      </c>
      <c r="B40" s="136" t="s">
        <v>68</v>
      </c>
      <c r="C40" s="115">
        <f t="shared" ref="C40:G40" si="15">SUM(C38:C39)</f>
        <v>0</v>
      </c>
      <c r="D40" s="115">
        <f t="shared" si="15"/>
        <v>0</v>
      </c>
      <c r="E40" s="115">
        <f t="shared" si="15"/>
        <v>0</v>
      </c>
      <c r="F40" s="115">
        <f t="shared" si="13"/>
        <v>0</v>
      </c>
      <c r="G40" s="115">
        <f t="shared" si="15"/>
        <v>0</v>
      </c>
      <c r="H40" s="132"/>
    </row>
    <row r="41" spans="1:9" ht="30" customHeight="1" x14ac:dyDescent="0.2">
      <c r="A41" s="120" t="s">
        <v>69</v>
      </c>
      <c r="B41" s="134" t="s">
        <v>70</v>
      </c>
      <c r="C41" s="116">
        <f t="shared" ref="C41:G41" si="16">C37+C40</f>
        <v>20000</v>
      </c>
      <c r="D41" s="116">
        <f t="shared" si="16"/>
        <v>50000</v>
      </c>
      <c r="E41" s="116">
        <f t="shared" si="16"/>
        <v>0</v>
      </c>
      <c r="F41" s="115">
        <f t="shared" si="13"/>
        <v>50000</v>
      </c>
      <c r="G41" s="116">
        <f t="shared" si="16"/>
        <v>50000</v>
      </c>
      <c r="H41" s="132">
        <f t="shared" si="14"/>
        <v>1</v>
      </c>
    </row>
    <row r="42" spans="1:9" ht="30" customHeight="1" x14ac:dyDescent="0.2">
      <c r="A42" s="120" t="s">
        <v>71</v>
      </c>
      <c r="B42" s="134" t="s">
        <v>72</v>
      </c>
      <c r="C42" s="116">
        <f t="shared" ref="C42:G42" si="17">SUM(C43:C46)</f>
        <v>2600</v>
      </c>
      <c r="D42" s="116">
        <f t="shared" si="17"/>
        <v>11700</v>
      </c>
      <c r="E42" s="116">
        <f t="shared" si="17"/>
        <v>-5200</v>
      </c>
      <c r="F42" s="115">
        <f t="shared" si="13"/>
        <v>6500</v>
      </c>
      <c r="G42" s="116">
        <f t="shared" si="17"/>
        <v>6500</v>
      </c>
      <c r="H42" s="132">
        <f t="shared" si="14"/>
        <v>1</v>
      </c>
    </row>
    <row r="43" spans="1:9" ht="30" customHeight="1" x14ac:dyDescent="0.2">
      <c r="A43" s="135" t="s">
        <v>73</v>
      </c>
      <c r="B43" s="136" t="s">
        <v>74</v>
      </c>
      <c r="C43" s="115">
        <v>2600</v>
      </c>
      <c r="D43" s="115">
        <v>11700</v>
      </c>
      <c r="E43" s="115">
        <v>-5200</v>
      </c>
      <c r="F43" s="115">
        <f t="shared" si="13"/>
        <v>6500</v>
      </c>
      <c r="G43" s="115">
        <v>6500</v>
      </c>
      <c r="H43" s="132">
        <f t="shared" si="14"/>
        <v>1</v>
      </c>
    </row>
    <row r="44" spans="1:9" ht="30" customHeight="1" x14ac:dyDescent="0.2">
      <c r="A44" s="135" t="s">
        <v>75</v>
      </c>
      <c r="B44" s="136" t="s">
        <v>76</v>
      </c>
      <c r="C44" s="115"/>
      <c r="D44" s="115">
        <v>0</v>
      </c>
      <c r="E44" s="115"/>
      <c r="F44" s="115">
        <f t="shared" si="13"/>
        <v>0</v>
      </c>
      <c r="G44" s="115"/>
      <c r="H44" s="132"/>
    </row>
    <row r="45" spans="1:9" ht="30" customHeight="1" x14ac:dyDescent="0.2">
      <c r="A45" s="135"/>
      <c r="B45" s="136"/>
      <c r="C45" s="115"/>
      <c r="D45" s="115">
        <v>0</v>
      </c>
      <c r="E45" s="115"/>
      <c r="F45" s="115">
        <f t="shared" si="13"/>
        <v>0</v>
      </c>
      <c r="G45" s="115"/>
      <c r="H45" s="132"/>
    </row>
    <row r="46" spans="1:9" ht="30" customHeight="1" x14ac:dyDescent="0.2">
      <c r="A46" s="135" t="s">
        <v>77</v>
      </c>
      <c r="B46" s="136" t="s">
        <v>78</v>
      </c>
      <c r="C46" s="115"/>
      <c r="D46" s="115">
        <v>0</v>
      </c>
      <c r="E46" s="115"/>
      <c r="F46" s="115">
        <f t="shared" si="13"/>
        <v>0</v>
      </c>
      <c r="G46" s="115"/>
      <c r="H46" s="132"/>
    </row>
    <row r="47" spans="1:9" ht="30" customHeight="1" x14ac:dyDescent="0.2">
      <c r="A47" s="135" t="s">
        <v>79</v>
      </c>
      <c r="B47" s="136" t="s">
        <v>80</v>
      </c>
      <c r="C47" s="115">
        <v>0</v>
      </c>
      <c r="D47" s="115">
        <v>5164</v>
      </c>
      <c r="E47" s="115">
        <v>0</v>
      </c>
      <c r="F47" s="115">
        <f t="shared" si="13"/>
        <v>5164</v>
      </c>
      <c r="G47" s="115">
        <v>5164</v>
      </c>
      <c r="H47" s="133">
        <f t="shared" si="14"/>
        <v>1</v>
      </c>
    </row>
    <row r="48" spans="1:9" ht="30" customHeight="1" x14ac:dyDescent="0.2">
      <c r="A48" s="135" t="s">
        <v>81</v>
      </c>
      <c r="B48" s="136" t="s">
        <v>82</v>
      </c>
      <c r="C48" s="115">
        <v>0</v>
      </c>
      <c r="D48" s="115">
        <v>25450</v>
      </c>
      <c r="E48" s="115">
        <v>0</v>
      </c>
      <c r="F48" s="115">
        <f t="shared" si="13"/>
        <v>25450</v>
      </c>
      <c r="G48" s="115">
        <v>25450</v>
      </c>
      <c r="H48" s="132">
        <f t="shared" si="14"/>
        <v>1</v>
      </c>
    </row>
    <row r="49" spans="1:8" ht="30" customHeight="1" x14ac:dyDescent="0.2">
      <c r="A49" s="135" t="s">
        <v>12</v>
      </c>
      <c r="B49" s="136" t="s">
        <v>83</v>
      </c>
      <c r="C49" s="115">
        <f t="shared" ref="C49:E49" si="18">SUM(C47:C48)</f>
        <v>0</v>
      </c>
      <c r="D49" s="115">
        <f t="shared" si="18"/>
        <v>30614</v>
      </c>
      <c r="E49" s="115">
        <f t="shared" si="18"/>
        <v>0</v>
      </c>
      <c r="F49" s="115">
        <f t="shared" si="13"/>
        <v>30614</v>
      </c>
      <c r="G49" s="115">
        <f t="shared" ref="G49" si="19">SUM(G47:G48)</f>
        <v>30614</v>
      </c>
      <c r="H49" s="132">
        <f t="shared" si="14"/>
        <v>1</v>
      </c>
    </row>
    <row r="50" spans="1:8" ht="30" customHeight="1" x14ac:dyDescent="0.2">
      <c r="A50" s="135" t="s">
        <v>84</v>
      </c>
      <c r="B50" s="136" t="s">
        <v>85</v>
      </c>
      <c r="C50" s="115"/>
      <c r="D50" s="115">
        <v>0</v>
      </c>
      <c r="E50" s="115"/>
      <c r="F50" s="115">
        <f t="shared" si="13"/>
        <v>0</v>
      </c>
      <c r="G50" s="115"/>
      <c r="H50" s="132"/>
    </row>
    <row r="51" spans="1:8" ht="30" customHeight="1" x14ac:dyDescent="0.2">
      <c r="A51" s="135" t="s">
        <v>86</v>
      </c>
      <c r="B51" s="136" t="s">
        <v>87</v>
      </c>
      <c r="C51" s="115">
        <v>0</v>
      </c>
      <c r="D51" s="115">
        <v>0</v>
      </c>
      <c r="E51" s="115"/>
      <c r="F51" s="115">
        <f t="shared" si="13"/>
        <v>0</v>
      </c>
      <c r="G51" s="115">
        <v>0</v>
      </c>
      <c r="H51" s="132"/>
    </row>
    <row r="52" spans="1:8" ht="30" customHeight="1" x14ac:dyDescent="0.2">
      <c r="A52" s="135" t="s">
        <v>88</v>
      </c>
      <c r="B52" s="136" t="s">
        <v>89</v>
      </c>
      <c r="C52" s="115">
        <f t="shared" ref="C52:G52" si="20">SUM(C50:C51)</f>
        <v>0</v>
      </c>
      <c r="D52" s="115">
        <f t="shared" si="20"/>
        <v>0</v>
      </c>
      <c r="E52" s="115">
        <f t="shared" si="20"/>
        <v>0</v>
      </c>
      <c r="F52" s="115">
        <f t="shared" si="13"/>
        <v>0</v>
      </c>
      <c r="G52" s="115">
        <f t="shared" si="20"/>
        <v>0</v>
      </c>
      <c r="H52" s="132"/>
    </row>
    <row r="53" spans="1:8" ht="30" customHeight="1" x14ac:dyDescent="0.2">
      <c r="A53" s="135" t="s">
        <v>14</v>
      </c>
      <c r="B53" s="136" t="s">
        <v>90</v>
      </c>
      <c r="C53" s="115">
        <v>0</v>
      </c>
      <c r="D53" s="115">
        <v>0</v>
      </c>
      <c r="E53" s="115"/>
      <c r="F53" s="115">
        <f t="shared" si="13"/>
        <v>0</v>
      </c>
      <c r="G53" s="115">
        <v>0</v>
      </c>
      <c r="H53" s="132"/>
    </row>
    <row r="54" spans="1:8" ht="30" customHeight="1" x14ac:dyDescent="0.2">
      <c r="A54" s="135" t="s">
        <v>91</v>
      </c>
      <c r="B54" s="136" t="s">
        <v>92</v>
      </c>
      <c r="C54" s="115">
        <v>0</v>
      </c>
      <c r="D54" s="115">
        <v>0</v>
      </c>
      <c r="E54" s="115"/>
      <c r="F54" s="115">
        <f t="shared" si="13"/>
        <v>0</v>
      </c>
      <c r="G54" s="115">
        <v>0</v>
      </c>
      <c r="H54" s="132"/>
    </row>
    <row r="55" spans="1:8" ht="30" customHeight="1" x14ac:dyDescent="0.2">
      <c r="A55" s="135" t="s">
        <v>93</v>
      </c>
      <c r="B55" s="136" t="s">
        <v>94</v>
      </c>
      <c r="C55" s="115"/>
      <c r="D55" s="115">
        <v>0</v>
      </c>
      <c r="E55" s="115">
        <v>0</v>
      </c>
      <c r="F55" s="115">
        <f t="shared" si="13"/>
        <v>0</v>
      </c>
      <c r="G55" s="115"/>
      <c r="H55" s="132"/>
    </row>
    <row r="56" spans="1:8" ht="30" customHeight="1" x14ac:dyDescent="0.2">
      <c r="A56" s="135">
        <v>43</v>
      </c>
      <c r="B56" s="136" t="s">
        <v>146</v>
      </c>
      <c r="C56" s="115">
        <v>0</v>
      </c>
      <c r="D56" s="115">
        <v>0</v>
      </c>
      <c r="E56" s="115"/>
      <c r="F56" s="115">
        <f t="shared" si="13"/>
        <v>0</v>
      </c>
      <c r="G56" s="115">
        <v>0</v>
      </c>
      <c r="H56" s="132"/>
    </row>
    <row r="57" spans="1:8" ht="30" customHeight="1" x14ac:dyDescent="0.2">
      <c r="A57" s="135" t="s">
        <v>95</v>
      </c>
      <c r="B57" s="136" t="s">
        <v>96</v>
      </c>
      <c r="C57" s="115">
        <v>0</v>
      </c>
      <c r="D57" s="115">
        <v>0</v>
      </c>
      <c r="E57" s="115">
        <v>2150</v>
      </c>
      <c r="F57" s="115">
        <v>2150</v>
      </c>
      <c r="G57" s="115">
        <v>2150</v>
      </c>
      <c r="H57" s="133">
        <f t="shared" si="14"/>
        <v>1</v>
      </c>
    </row>
    <row r="58" spans="1:8" ht="30" customHeight="1" x14ac:dyDescent="0.2">
      <c r="A58" s="135" t="s">
        <v>97</v>
      </c>
      <c r="B58" s="136" t="s">
        <v>98</v>
      </c>
      <c r="C58" s="115">
        <f t="shared" ref="C58:G58" si="21">SUM(C53:C57)</f>
        <v>0</v>
      </c>
      <c r="D58" s="115">
        <f t="shared" si="21"/>
        <v>0</v>
      </c>
      <c r="E58" s="115">
        <f t="shared" si="21"/>
        <v>2150</v>
      </c>
      <c r="F58" s="115">
        <f>SUM(F53:F57)</f>
        <v>2150</v>
      </c>
      <c r="G58" s="115">
        <f t="shared" si="21"/>
        <v>2150</v>
      </c>
      <c r="H58" s="133">
        <f t="shared" si="14"/>
        <v>1</v>
      </c>
    </row>
    <row r="59" spans="1:8" ht="30" customHeight="1" x14ac:dyDescent="0.2">
      <c r="A59" s="135" t="s">
        <v>99</v>
      </c>
      <c r="B59" s="136" t="s">
        <v>100</v>
      </c>
      <c r="C59" s="115">
        <v>4791</v>
      </c>
      <c r="D59" s="115">
        <v>10000</v>
      </c>
      <c r="E59" s="115">
        <v>-9177</v>
      </c>
      <c r="F59" s="115">
        <f t="shared" si="13"/>
        <v>823</v>
      </c>
      <c r="G59" s="115">
        <v>823</v>
      </c>
      <c r="H59" s="132">
        <f t="shared" si="14"/>
        <v>1</v>
      </c>
    </row>
    <row r="60" spans="1:8" ht="30" customHeight="1" x14ac:dyDescent="0.2">
      <c r="A60" s="135" t="s">
        <v>101</v>
      </c>
      <c r="B60" s="136" t="s">
        <v>102</v>
      </c>
      <c r="C60" s="115">
        <f t="shared" ref="C60:D60" si="22">SUM(C59)</f>
        <v>4791</v>
      </c>
      <c r="D60" s="115">
        <f t="shared" si="22"/>
        <v>10000</v>
      </c>
      <c r="E60" s="115">
        <f t="shared" ref="E60:G60" si="23">SUM(E59)</f>
        <v>-9177</v>
      </c>
      <c r="F60" s="115">
        <f t="shared" si="13"/>
        <v>823</v>
      </c>
      <c r="G60" s="115">
        <f t="shared" si="23"/>
        <v>823</v>
      </c>
      <c r="H60" s="132">
        <f t="shared" si="14"/>
        <v>1</v>
      </c>
    </row>
    <row r="61" spans="1:8" ht="30" customHeight="1" x14ac:dyDescent="0.2">
      <c r="A61" s="135" t="s">
        <v>103</v>
      </c>
      <c r="B61" s="136" t="s">
        <v>104</v>
      </c>
      <c r="C61" s="115">
        <v>0</v>
      </c>
      <c r="D61" s="115">
        <v>8266</v>
      </c>
      <c r="E61" s="115">
        <v>582</v>
      </c>
      <c r="F61" s="115">
        <f t="shared" si="13"/>
        <v>8848</v>
      </c>
      <c r="G61" s="115">
        <v>8848</v>
      </c>
      <c r="H61" s="133">
        <f t="shared" si="14"/>
        <v>1</v>
      </c>
    </row>
    <row r="62" spans="1:8" ht="30" customHeight="1" x14ac:dyDescent="0.2">
      <c r="A62" s="135" t="s">
        <v>105</v>
      </c>
      <c r="B62" s="136" t="s">
        <v>106</v>
      </c>
      <c r="C62" s="115"/>
      <c r="D62" s="115">
        <v>0</v>
      </c>
      <c r="E62" s="115"/>
      <c r="F62" s="115">
        <f t="shared" si="13"/>
        <v>0</v>
      </c>
      <c r="G62" s="115"/>
      <c r="H62" s="132"/>
    </row>
    <row r="63" spans="1:8" ht="30" customHeight="1" x14ac:dyDescent="0.2">
      <c r="A63" s="135" t="s">
        <v>107</v>
      </c>
      <c r="B63" s="136" t="s">
        <v>108</v>
      </c>
      <c r="C63" s="115">
        <f t="shared" ref="C63:G63" si="24">SUM(C61:C62)</f>
        <v>0</v>
      </c>
      <c r="D63" s="115">
        <f t="shared" si="24"/>
        <v>8266</v>
      </c>
      <c r="E63" s="115">
        <f t="shared" si="24"/>
        <v>582</v>
      </c>
      <c r="F63" s="115">
        <f t="shared" si="13"/>
        <v>8848</v>
      </c>
      <c r="G63" s="115">
        <f t="shared" si="24"/>
        <v>8848</v>
      </c>
      <c r="H63" s="133">
        <f t="shared" si="14"/>
        <v>1</v>
      </c>
    </row>
    <row r="64" spans="1:8" ht="30" customHeight="1" x14ac:dyDescent="0.2">
      <c r="A64" s="120" t="s">
        <v>109</v>
      </c>
      <c r="B64" s="134" t="s">
        <v>110</v>
      </c>
      <c r="C64" s="116">
        <f>C49+C52+C58+C60+C63</f>
        <v>4791</v>
      </c>
      <c r="D64" s="116">
        <f>D49+D52+D58+D60+D63</f>
        <v>48880</v>
      </c>
      <c r="E64" s="116">
        <f t="shared" ref="E64" si="25">E49+E52+E58+E60+E63</f>
        <v>-6445</v>
      </c>
      <c r="F64" s="115">
        <f t="shared" si="13"/>
        <v>42435</v>
      </c>
      <c r="G64" s="116">
        <f>G49+G52+G58+G60+G63</f>
        <v>42435</v>
      </c>
      <c r="H64" s="132">
        <f t="shared" si="14"/>
        <v>1</v>
      </c>
    </row>
    <row r="65" spans="1:8" ht="30" customHeight="1" x14ac:dyDescent="0.2">
      <c r="A65" s="135" t="s">
        <v>111</v>
      </c>
      <c r="B65" s="136" t="s">
        <v>112</v>
      </c>
      <c r="C65" s="115">
        <v>0</v>
      </c>
      <c r="D65" s="115">
        <v>0</v>
      </c>
      <c r="E65" s="115">
        <v>0</v>
      </c>
      <c r="F65" s="115">
        <f t="shared" si="13"/>
        <v>0</v>
      </c>
      <c r="G65" s="115">
        <v>0</v>
      </c>
      <c r="H65" s="132"/>
    </row>
    <row r="66" spans="1:8" ht="30" customHeight="1" x14ac:dyDescent="0.2">
      <c r="A66" s="135" t="s">
        <v>113</v>
      </c>
      <c r="B66" s="136" t="s">
        <v>114</v>
      </c>
      <c r="C66" s="115">
        <v>0</v>
      </c>
      <c r="D66" s="115">
        <v>0</v>
      </c>
      <c r="E66" s="115">
        <v>0</v>
      </c>
      <c r="F66" s="115">
        <f t="shared" si="13"/>
        <v>0</v>
      </c>
      <c r="G66" s="115">
        <v>0</v>
      </c>
      <c r="H66" s="132"/>
    </row>
    <row r="67" spans="1:8" ht="30" customHeight="1" x14ac:dyDescent="0.2">
      <c r="A67" s="135" t="s">
        <v>115</v>
      </c>
      <c r="B67" s="136" t="s">
        <v>116</v>
      </c>
      <c r="C67" s="115">
        <v>0</v>
      </c>
      <c r="D67" s="115">
        <v>0</v>
      </c>
      <c r="E67" s="115">
        <v>0</v>
      </c>
      <c r="F67" s="115">
        <f t="shared" si="13"/>
        <v>0</v>
      </c>
      <c r="G67" s="115">
        <v>0</v>
      </c>
      <c r="H67" s="132"/>
    </row>
    <row r="68" spans="1:8" ht="30" customHeight="1" x14ac:dyDescent="0.2">
      <c r="A68" s="135" t="s">
        <v>117</v>
      </c>
      <c r="B68" s="136" t="s">
        <v>118</v>
      </c>
      <c r="C68" s="115">
        <v>0</v>
      </c>
      <c r="D68" s="115">
        <v>0</v>
      </c>
      <c r="E68" s="115">
        <v>0</v>
      </c>
      <c r="F68" s="115">
        <f t="shared" si="13"/>
        <v>0</v>
      </c>
      <c r="G68" s="115">
        <v>0</v>
      </c>
      <c r="H68" s="132"/>
    </row>
    <row r="69" spans="1:8" ht="30" customHeight="1" x14ac:dyDescent="0.2">
      <c r="A69" s="120" t="s">
        <v>119</v>
      </c>
      <c r="B69" s="134" t="s">
        <v>120</v>
      </c>
      <c r="C69" s="116">
        <f t="shared" ref="C69:G69" si="26">C65+C67</f>
        <v>0</v>
      </c>
      <c r="D69" s="116">
        <f t="shared" si="26"/>
        <v>0</v>
      </c>
      <c r="E69" s="116">
        <f t="shared" si="26"/>
        <v>0</v>
      </c>
      <c r="F69" s="115">
        <f t="shared" si="13"/>
        <v>0</v>
      </c>
      <c r="G69" s="116">
        <f t="shared" si="26"/>
        <v>0</v>
      </c>
      <c r="H69" s="132"/>
    </row>
    <row r="70" spans="1:8" ht="30" customHeight="1" x14ac:dyDescent="0.2">
      <c r="A70" s="135">
        <v>191</v>
      </c>
      <c r="B70" s="136" t="s">
        <v>394</v>
      </c>
      <c r="C70" s="116"/>
      <c r="D70" s="116"/>
      <c r="E70" s="116"/>
      <c r="F70" s="115"/>
      <c r="G70" s="116"/>
      <c r="H70" s="132"/>
    </row>
    <row r="71" spans="1:8" ht="30" customHeight="1" x14ac:dyDescent="0.2">
      <c r="A71" s="135" t="s">
        <v>121</v>
      </c>
      <c r="B71" s="136" t="s">
        <v>122</v>
      </c>
      <c r="C71" s="115"/>
      <c r="D71" s="115">
        <v>0</v>
      </c>
      <c r="E71" s="115"/>
      <c r="F71" s="115">
        <f t="shared" si="13"/>
        <v>0</v>
      </c>
      <c r="G71" s="115"/>
      <c r="H71" s="132"/>
    </row>
    <row r="72" spans="1:8" ht="30" customHeight="1" x14ac:dyDescent="0.2">
      <c r="A72" s="135" t="s">
        <v>123</v>
      </c>
      <c r="B72" s="136" t="s">
        <v>124</v>
      </c>
      <c r="C72" s="115"/>
      <c r="D72" s="115">
        <v>0</v>
      </c>
      <c r="E72" s="115"/>
      <c r="F72" s="115">
        <f t="shared" si="13"/>
        <v>0</v>
      </c>
      <c r="G72" s="115"/>
      <c r="H72" s="132"/>
    </row>
    <row r="73" spans="1:8" ht="30" customHeight="1" x14ac:dyDescent="0.2">
      <c r="A73" s="120" t="s">
        <v>125</v>
      </c>
      <c r="B73" s="134" t="s">
        <v>126</v>
      </c>
      <c r="C73" s="116">
        <f t="shared" ref="C73" si="27">SUM(C70:C72)</f>
        <v>0</v>
      </c>
      <c r="D73" s="116">
        <f t="shared" ref="D73" si="28">SUM(D71:D72)</f>
        <v>0</v>
      </c>
      <c r="E73" s="116">
        <f t="shared" ref="E73:G73" si="29">SUM(E70:E72)</f>
        <v>0</v>
      </c>
      <c r="F73" s="116">
        <f t="shared" si="29"/>
        <v>0</v>
      </c>
      <c r="G73" s="116">
        <f t="shared" si="29"/>
        <v>0</v>
      </c>
      <c r="H73" s="132"/>
    </row>
    <row r="74" spans="1:8" ht="30" customHeight="1" x14ac:dyDescent="0.2">
      <c r="A74" s="120" t="s">
        <v>127</v>
      </c>
      <c r="B74" s="134" t="s">
        <v>128</v>
      </c>
      <c r="C74" s="116">
        <f t="shared" ref="C74:G74" si="30">C41+C42+C64+C69+C73</f>
        <v>27391</v>
      </c>
      <c r="D74" s="116">
        <f t="shared" si="30"/>
        <v>110580</v>
      </c>
      <c r="E74" s="116">
        <f t="shared" si="30"/>
        <v>-11645</v>
      </c>
      <c r="F74" s="116">
        <f t="shared" si="13"/>
        <v>98935</v>
      </c>
      <c r="G74" s="116">
        <f t="shared" si="30"/>
        <v>98935</v>
      </c>
      <c r="H74" s="132">
        <f t="shared" si="14"/>
        <v>1</v>
      </c>
    </row>
    <row r="75" spans="1:8" ht="30" customHeight="1" x14ac:dyDescent="0.2">
      <c r="A75" s="120" t="s">
        <v>129</v>
      </c>
      <c r="B75" s="134" t="s">
        <v>130</v>
      </c>
      <c r="C75" s="116">
        <f t="shared" ref="C75:D75" si="31">SUM(C74)</f>
        <v>27391</v>
      </c>
      <c r="D75" s="116">
        <f t="shared" si="31"/>
        <v>110580</v>
      </c>
      <c r="E75" s="116">
        <f t="shared" ref="E75:G75" si="32">SUM(E74)</f>
        <v>-11645</v>
      </c>
      <c r="F75" s="116">
        <f t="shared" si="13"/>
        <v>98935</v>
      </c>
      <c r="G75" s="116">
        <f t="shared" si="32"/>
        <v>98935</v>
      </c>
      <c r="H75" s="132">
        <f t="shared" si="14"/>
        <v>1</v>
      </c>
    </row>
    <row r="76" spans="1:8" ht="30" customHeight="1" x14ac:dyDescent="0.2">
      <c r="A76" s="130"/>
      <c r="B76" s="130"/>
      <c r="C76" s="130"/>
      <c r="D76" s="130"/>
      <c r="E76" s="130"/>
      <c r="F76" s="130"/>
      <c r="G76" s="130"/>
      <c r="H76" s="131"/>
    </row>
    <row r="77" spans="1:8" ht="30" customHeight="1" x14ac:dyDescent="0.2">
      <c r="A77" s="134"/>
      <c r="B77" s="134" t="s">
        <v>395</v>
      </c>
      <c r="C77" s="134"/>
      <c r="D77" s="120">
        <v>0</v>
      </c>
      <c r="E77" s="134"/>
      <c r="F77" s="134"/>
      <c r="G77" s="134"/>
      <c r="H77" s="134"/>
    </row>
    <row r="78" spans="1:8" ht="30" customHeight="1" x14ac:dyDescent="0.2">
      <c r="A78" s="134"/>
      <c r="B78" s="134" t="s">
        <v>396</v>
      </c>
      <c r="C78" s="134"/>
      <c r="D78" s="120">
        <v>0</v>
      </c>
      <c r="E78" s="134"/>
      <c r="F78" s="134"/>
      <c r="G78" s="134"/>
      <c r="H78" s="134"/>
    </row>
    <row r="79" spans="1:8" x14ac:dyDescent="0.2">
      <c r="A79" s="130"/>
      <c r="B79" s="130"/>
      <c r="C79" s="130"/>
      <c r="D79" s="130"/>
      <c r="E79" s="130"/>
      <c r="F79" s="130"/>
      <c r="G79" s="130"/>
      <c r="H79" s="131"/>
    </row>
    <row r="80" spans="1:8" x14ac:dyDescent="0.2">
      <c r="A80" s="130"/>
      <c r="B80" s="130"/>
      <c r="C80" s="130"/>
      <c r="D80" s="130"/>
      <c r="E80" s="130"/>
      <c r="F80" s="130"/>
      <c r="G80" s="130"/>
      <c r="H80" s="131"/>
    </row>
  </sheetData>
  <mergeCells count="2">
    <mergeCell ref="A2:H2"/>
    <mergeCell ref="A3:H3"/>
  </mergeCells>
  <pageMargins left="0.44562499999999999" right="0.23622047244094491" top="0.74803149606299213" bottom="0.74803149606299213" header="0.31496062992125984" footer="0.31496062992125984"/>
  <pageSetup paperSize="9" scale="46" orientation="portrait" r:id="rId1"/>
  <headerFooter>
    <oddFooter>&amp;C&amp;P</oddFooter>
  </headerFooter>
  <colBreaks count="1" manualBreakCount="1">
    <brk id="8" max="7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7"/>
  <sheetViews>
    <sheetView view="pageLayout" topLeftCell="A73" zoomScaleNormal="100" workbookViewId="0">
      <selection activeCell="C6" sqref="C6"/>
    </sheetView>
  </sheetViews>
  <sheetFormatPr defaultRowHeight="15" x14ac:dyDescent="0.2"/>
  <cols>
    <col min="2" max="2" width="80.44140625" customWidth="1"/>
    <col min="3" max="5" width="14.6640625" customWidth="1"/>
    <col min="6" max="6" width="14.77734375" customWidth="1"/>
    <col min="7" max="7" width="14.6640625" customWidth="1"/>
    <col min="8" max="8" width="9.6640625" style="52" customWidth="1"/>
    <col min="9" max="9" width="11.5546875" hidden="1" customWidth="1"/>
    <col min="10" max="10" width="8.88671875" hidden="1" customWidth="1"/>
    <col min="11" max="15" width="0" hidden="1" customWidth="1"/>
  </cols>
  <sheetData>
    <row r="1" spans="1:10" x14ac:dyDescent="0.2">
      <c r="A1" s="9" t="s">
        <v>144</v>
      </c>
    </row>
    <row r="2" spans="1:10" ht="15.75" x14ac:dyDescent="0.25">
      <c r="A2" s="187" t="s">
        <v>441</v>
      </c>
      <c r="B2" s="187"/>
      <c r="C2" s="187"/>
      <c r="D2" s="187"/>
      <c r="E2" s="187"/>
      <c r="F2" s="187"/>
      <c r="G2" s="187"/>
      <c r="H2" s="187"/>
    </row>
    <row r="3" spans="1:10" ht="15.75" x14ac:dyDescent="0.25">
      <c r="A3" s="106" t="s">
        <v>145</v>
      </c>
      <c r="B3" s="106"/>
      <c r="C3" s="106"/>
      <c r="D3" s="106"/>
      <c r="E3" s="106"/>
      <c r="F3" s="106"/>
      <c r="G3" s="106"/>
      <c r="H3" s="106"/>
    </row>
    <row r="5" spans="1:10" ht="45" x14ac:dyDescent="0.2">
      <c r="A5" s="185" t="s">
        <v>1</v>
      </c>
      <c r="B5" s="185" t="s">
        <v>2</v>
      </c>
      <c r="C5" s="185" t="s">
        <v>439</v>
      </c>
      <c r="D5" s="185" t="s">
        <v>425</v>
      </c>
      <c r="E5" s="185" t="s">
        <v>442</v>
      </c>
      <c r="F5" s="185" t="s">
        <v>443</v>
      </c>
      <c r="G5" s="185" t="s">
        <v>444</v>
      </c>
      <c r="H5" s="186" t="s">
        <v>138</v>
      </c>
      <c r="I5" s="76" t="s">
        <v>425</v>
      </c>
    </row>
    <row r="6" spans="1:10" ht="28.35" customHeight="1" x14ac:dyDescent="0.2">
      <c r="A6" s="135" t="s">
        <v>12</v>
      </c>
      <c r="B6" s="136" t="s">
        <v>13</v>
      </c>
      <c r="C6" s="115">
        <v>1676362</v>
      </c>
      <c r="D6" s="115">
        <v>0</v>
      </c>
      <c r="E6" s="115">
        <v>5598761</v>
      </c>
      <c r="F6" s="115">
        <v>5598761</v>
      </c>
      <c r="G6" s="115">
        <v>5598761</v>
      </c>
      <c r="H6" s="143">
        <v>1</v>
      </c>
      <c r="I6" s="12">
        <f>'[1]011130'!I6+'[1]016010'!I6+'[1]016030'!I6+'[1]104051-NEM KELL!'!I6+'[1]105020-NEM KELL!'!I6+'[1]106020-NEM KELL!'!I6</f>
        <v>0</v>
      </c>
    </row>
    <row r="7" spans="1:10" ht="28.35" customHeight="1" x14ac:dyDescent="0.2">
      <c r="A7" s="135">
        <v>33</v>
      </c>
      <c r="B7" s="136" t="s">
        <v>420</v>
      </c>
      <c r="C7" s="115">
        <v>0</v>
      </c>
      <c r="D7" s="115">
        <v>0</v>
      </c>
      <c r="E7" s="115">
        <v>0</v>
      </c>
      <c r="F7" s="115">
        <v>0</v>
      </c>
      <c r="G7" s="115">
        <v>0</v>
      </c>
      <c r="H7" s="143"/>
      <c r="I7" s="12"/>
    </row>
    <row r="8" spans="1:10" ht="28.35" customHeight="1" x14ac:dyDescent="0.2">
      <c r="A8" s="135"/>
      <c r="B8" s="136" t="s">
        <v>398</v>
      </c>
      <c r="C8" s="115">
        <v>1676362</v>
      </c>
      <c r="D8" s="115">
        <v>0</v>
      </c>
      <c r="E8" s="115">
        <v>1822400</v>
      </c>
      <c r="F8" s="115">
        <v>1822400</v>
      </c>
      <c r="G8" s="115">
        <v>1822400</v>
      </c>
      <c r="H8" s="143"/>
      <c r="I8" s="12">
        <f>'[1]011130'!I8+'[1]016010'!I9+'[1]016030'!I9+'[1]104051-NEM KELL!'!I7+'[1]105020-NEM KELL!'!I7+'[1]106020-NEM KELL!'!I7</f>
        <v>0</v>
      </c>
    </row>
    <row r="9" spans="1:10" ht="28.35" customHeight="1" x14ac:dyDescent="0.2">
      <c r="A9" s="135" t="s">
        <v>14</v>
      </c>
      <c r="B9" s="136" t="s">
        <v>15</v>
      </c>
      <c r="C9" s="115">
        <v>0</v>
      </c>
      <c r="D9" s="115">
        <v>0</v>
      </c>
      <c r="E9" s="115">
        <v>3776361</v>
      </c>
      <c r="F9" s="115">
        <v>3776361</v>
      </c>
      <c r="G9" s="115">
        <v>3776361</v>
      </c>
      <c r="H9" s="143"/>
      <c r="I9" s="12">
        <f>'[1]011130'!I9+'[1]016010'!I9+'[1]016030'!I9+'[1]104051-NEM KELL!'!I7+'[1]105020-NEM KELL!'!I7+'[1]106020-NEM KELL!'!I7</f>
        <v>0</v>
      </c>
    </row>
    <row r="10" spans="1:10" s="72" customFormat="1" ht="28.35" customHeight="1" x14ac:dyDescent="0.25">
      <c r="A10" s="120" t="s">
        <v>16</v>
      </c>
      <c r="B10" s="134" t="s">
        <v>17</v>
      </c>
      <c r="C10" s="116">
        <v>1676362</v>
      </c>
      <c r="D10" s="116">
        <v>0</v>
      </c>
      <c r="E10" s="116">
        <v>5598761</v>
      </c>
      <c r="F10" s="116">
        <v>5598761</v>
      </c>
      <c r="G10" s="116">
        <v>5598761</v>
      </c>
      <c r="H10" s="144">
        <v>1</v>
      </c>
      <c r="I10" s="15">
        <f>'[1]011130'!I10+'[1]016010'!I10+'[1]016030'!I10+'[1]104051-NEM KELL!'!I8+'[1]105020-NEM KELL!'!I8+'[1]106020-NEM KELL!'!I8</f>
        <v>0</v>
      </c>
      <c r="J10" s="77" t="s">
        <v>426</v>
      </c>
    </row>
    <row r="11" spans="1:10" ht="28.35" customHeight="1" x14ac:dyDescent="0.2">
      <c r="A11" s="135" t="s">
        <v>18</v>
      </c>
      <c r="B11" s="136" t="s">
        <v>19</v>
      </c>
      <c r="C11" s="115">
        <v>40000</v>
      </c>
      <c r="D11" s="115">
        <v>100000</v>
      </c>
      <c r="E11" s="115">
        <v>-20000</v>
      </c>
      <c r="F11" s="115">
        <v>80000</v>
      </c>
      <c r="G11" s="115">
        <v>80000</v>
      </c>
      <c r="H11" s="143">
        <v>1</v>
      </c>
      <c r="I11" s="12">
        <f>'[1]011130'!I11+'[1]016010'!I11+'[1]016030'!I11+'[1]104051-NEM KELL!'!I9+'[1]105020-NEM KELL!'!I9+'[1]106020-NEM KELL!'!I9</f>
        <v>100000</v>
      </c>
    </row>
    <row r="12" spans="1:10" ht="28.35" customHeight="1" x14ac:dyDescent="0.2">
      <c r="A12" s="135" t="s">
        <v>20</v>
      </c>
      <c r="B12" s="136" t="s">
        <v>21</v>
      </c>
      <c r="C12" s="115">
        <v>1</v>
      </c>
      <c r="D12" s="115">
        <v>0</v>
      </c>
      <c r="E12" s="115">
        <v>1</v>
      </c>
      <c r="F12" s="115">
        <v>1</v>
      </c>
      <c r="G12" s="115">
        <v>1</v>
      </c>
      <c r="H12" s="143">
        <v>1</v>
      </c>
      <c r="I12" s="12">
        <f>'[1]011130'!I12+'[1]016010'!I12+'[1]016030'!I12+'[1]104051-NEM KELL!'!I10+'[1]105020-NEM KELL!'!I10+'[1]106020-NEM KELL!'!I10</f>
        <v>0</v>
      </c>
    </row>
    <row r="13" spans="1:10" ht="28.35" customHeight="1" x14ac:dyDescent="0.2">
      <c r="A13" s="135" t="s">
        <v>22</v>
      </c>
      <c r="B13" s="136" t="s">
        <v>23</v>
      </c>
      <c r="C13" s="115">
        <v>1</v>
      </c>
      <c r="D13" s="115">
        <v>0</v>
      </c>
      <c r="E13" s="115">
        <v>1</v>
      </c>
      <c r="F13" s="115">
        <v>1</v>
      </c>
      <c r="G13" s="115">
        <v>1</v>
      </c>
      <c r="H13" s="143">
        <v>1</v>
      </c>
      <c r="I13" s="12">
        <f>'[1]011130'!I13+'[1]016010'!I13+'[1]016030'!I13+'[1]104051-NEM KELL!'!I11+'[1]105020-NEM KELL!'!I11+'[1]106020-NEM KELL!'!I11</f>
        <v>0</v>
      </c>
    </row>
    <row r="14" spans="1:10" ht="28.35" customHeight="1" x14ac:dyDescent="0.2">
      <c r="A14" s="135" t="s">
        <v>24</v>
      </c>
      <c r="B14" s="136" t="s">
        <v>25</v>
      </c>
      <c r="C14" s="115">
        <v>270684</v>
      </c>
      <c r="D14" s="115">
        <v>0</v>
      </c>
      <c r="E14" s="115">
        <v>321461</v>
      </c>
      <c r="F14" s="115">
        <v>321461</v>
      </c>
      <c r="G14" s="115">
        <v>321461</v>
      </c>
      <c r="H14" s="143">
        <v>1</v>
      </c>
      <c r="I14" s="12">
        <f>'[1]011130'!I14+'[1]016010'!I14+'[1]016030'!I14+'[1]104051-NEM KELL!'!I12+'[1]105020-NEM KELL!'!I12+'[1]106020-NEM KELL!'!I12</f>
        <v>0</v>
      </c>
    </row>
    <row r="15" spans="1:10" s="72" customFormat="1" ht="28.35" customHeight="1" x14ac:dyDescent="0.25">
      <c r="A15" s="120" t="s">
        <v>26</v>
      </c>
      <c r="B15" s="134" t="s">
        <v>27</v>
      </c>
      <c r="C15" s="115">
        <v>310685</v>
      </c>
      <c r="D15" s="115">
        <v>100000</v>
      </c>
      <c r="E15" s="115">
        <v>301462</v>
      </c>
      <c r="F15" s="115">
        <v>401462</v>
      </c>
      <c r="G15" s="115">
        <v>401462</v>
      </c>
      <c r="H15" s="144">
        <v>1</v>
      </c>
      <c r="I15" s="15">
        <f>'[1]011130'!I15+'[1]016010'!I15+'[1]016030'!I15+'[1]104051-NEM KELL!'!I13+'[1]105020-NEM KELL!'!I13+'[1]106020-NEM KELL!'!I13</f>
        <v>100000</v>
      </c>
    </row>
    <row r="16" spans="1:10" ht="28.35" customHeight="1" x14ac:dyDescent="0.2">
      <c r="A16" s="135" t="s">
        <v>28</v>
      </c>
      <c r="B16" s="136" t="s">
        <v>29</v>
      </c>
      <c r="C16" s="115">
        <v>0</v>
      </c>
      <c r="D16" s="115">
        <v>0</v>
      </c>
      <c r="E16" s="115">
        <v>0</v>
      </c>
      <c r="F16" s="115">
        <v>0</v>
      </c>
      <c r="G16" s="115">
        <v>0</v>
      </c>
      <c r="H16" s="143"/>
      <c r="I16" s="12">
        <f>'[1]011130'!I16+'[1]016010'!I16+'[1]016030'!I16+'[1]104051-NEM KELL!'!I14+'[1]105020-NEM KELL!'!I14+'[1]106020-NEM KELL!'!I14</f>
        <v>0</v>
      </c>
    </row>
    <row r="17" spans="1:9" ht="28.35" customHeight="1" x14ac:dyDescent="0.2">
      <c r="A17" s="135" t="s">
        <v>30</v>
      </c>
      <c r="B17" s="136" t="s">
        <v>31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43"/>
      <c r="I17" s="12">
        <f>'[1]011130'!I17+'[1]016010'!I17+'[1]016030'!I17+'[1]104051-NEM KELL!'!I15+'[1]105020-NEM KELL!'!I15+'[1]106020-NEM KELL!'!I15</f>
        <v>0</v>
      </c>
    </row>
    <row r="18" spans="1:9" ht="28.35" customHeight="1" x14ac:dyDescent="0.2">
      <c r="A18" s="135" t="s">
        <v>32</v>
      </c>
      <c r="B18" s="136" t="s">
        <v>33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43"/>
      <c r="I18" s="12">
        <f>'[1]011130'!I18+'[1]016010'!I18+'[1]016030'!I18+'[1]104051-NEM KELL!'!I16+'[1]105020-NEM KELL!'!I16+'[1]106020-NEM KELL!'!I16</f>
        <v>0</v>
      </c>
    </row>
    <row r="19" spans="1:9" s="72" customFormat="1" ht="28.35" customHeight="1" x14ac:dyDescent="0.25">
      <c r="A19" s="120" t="s">
        <v>34</v>
      </c>
      <c r="B19" s="134" t="s">
        <v>35</v>
      </c>
      <c r="C19" s="116">
        <v>0</v>
      </c>
      <c r="D19" s="116">
        <v>0</v>
      </c>
      <c r="E19" s="116">
        <v>0</v>
      </c>
      <c r="F19" s="116">
        <v>0</v>
      </c>
      <c r="G19" s="116">
        <v>0</v>
      </c>
      <c r="H19" s="144"/>
      <c r="I19" s="15">
        <f>'[1]011130'!I19+'[1]016010'!I19+'[1]016030'!I19+'[1]104051-NEM KELL!'!I17+'[1]105020-NEM KELL!'!I17+'[1]106020-NEM KELL!'!I17</f>
        <v>0</v>
      </c>
    </row>
    <row r="20" spans="1:9" s="72" customFormat="1" ht="28.35" customHeight="1" x14ac:dyDescent="0.25">
      <c r="A20" s="120" t="s">
        <v>36</v>
      </c>
      <c r="B20" s="134" t="s">
        <v>37</v>
      </c>
      <c r="C20" s="116">
        <v>2000816</v>
      </c>
      <c r="D20" s="116">
        <v>100000</v>
      </c>
      <c r="E20" s="116">
        <v>5900223</v>
      </c>
      <c r="F20" s="116">
        <v>6000223</v>
      </c>
      <c r="G20" s="116">
        <v>6000223</v>
      </c>
      <c r="H20" s="144">
        <v>1</v>
      </c>
      <c r="I20" s="15">
        <f>'[1]011130'!I20+'[1]016010'!I20+'[1]016030'!I20+'[1]104051-NEM KELL!'!I18+'[1]105020-NEM KELL!'!I18+'[1]106020-NEM KELL!'!I18</f>
        <v>100000</v>
      </c>
    </row>
    <row r="21" spans="1:9" ht="28.35" customHeight="1" x14ac:dyDescent="0.2">
      <c r="A21" s="135" t="s">
        <v>38</v>
      </c>
      <c r="B21" s="136" t="s">
        <v>39</v>
      </c>
      <c r="C21" s="115">
        <v>2123630</v>
      </c>
      <c r="D21" s="115">
        <v>1577764</v>
      </c>
      <c r="E21" s="115">
        <v>0</v>
      </c>
      <c r="F21" s="115">
        <v>1577764</v>
      </c>
      <c r="G21" s="115">
        <v>1577764</v>
      </c>
      <c r="H21" s="143">
        <v>1</v>
      </c>
      <c r="I21" s="12">
        <f>'[1]011130'!I21+'[1]016010'!I21+'[1]016030'!I21+'[1]104051-NEM KELL!'!I19+'[1]105020-NEM KELL!'!I19+'[1]106020-NEM KELL!'!I19+'[1]013210'!I21</f>
        <v>1577764</v>
      </c>
    </row>
    <row r="22" spans="1:9" ht="28.35" customHeight="1" x14ac:dyDescent="0.2">
      <c r="A22" s="135" t="s">
        <v>40</v>
      </c>
      <c r="B22" s="136" t="s">
        <v>41</v>
      </c>
      <c r="C22" s="115">
        <v>2109861</v>
      </c>
      <c r="D22" s="115">
        <v>1577764</v>
      </c>
      <c r="E22" s="115">
        <v>0</v>
      </c>
      <c r="F22" s="115">
        <v>1577764</v>
      </c>
      <c r="G22" s="115">
        <v>1577764</v>
      </c>
      <c r="H22" s="143">
        <v>1</v>
      </c>
      <c r="I22" s="12">
        <f>'[1]011130'!I22+'[1]016010'!I22+'[1]016030'!I22+'[1]104051-NEM KELL!'!I20+'[1]105020-NEM KELL!'!I20+'[1]106020-NEM KELL!'!I20+'[1]013210'!I22</f>
        <v>1577764</v>
      </c>
    </row>
    <row r="23" spans="1:9" ht="28.35" customHeight="1" x14ac:dyDescent="0.2">
      <c r="A23" s="135" t="s">
        <v>42</v>
      </c>
      <c r="B23" s="136" t="s">
        <v>43</v>
      </c>
      <c r="C23" s="115">
        <v>76633946</v>
      </c>
      <c r="D23" s="115">
        <v>96265681</v>
      </c>
      <c r="E23" s="115">
        <v>0</v>
      </c>
      <c r="F23" s="115">
        <v>96265681</v>
      </c>
      <c r="G23" s="115">
        <v>85059050</v>
      </c>
      <c r="H23" s="143">
        <v>0.88358643616721522</v>
      </c>
      <c r="I23" s="12">
        <f>'[1]011130'!I23+'[1]016010'!I23+'[1]016030'!I23+'[1]104051-NEM KELL!'!I21+'[1]105020-NEM KELL!'!I21+'[1]106020-NEM KELL!'!I21+'[1]013210'!I23</f>
        <v>96265681</v>
      </c>
    </row>
    <row r="24" spans="1:9" ht="28.35" customHeight="1" x14ac:dyDescent="0.2">
      <c r="A24" s="135" t="s">
        <v>44</v>
      </c>
      <c r="B24" s="136" t="s">
        <v>45</v>
      </c>
      <c r="C24" s="115">
        <v>78089727</v>
      </c>
      <c r="D24" s="115">
        <v>97843445</v>
      </c>
      <c r="E24" s="115">
        <v>0</v>
      </c>
      <c r="F24" s="115">
        <v>97843445</v>
      </c>
      <c r="G24" s="115">
        <v>86636814</v>
      </c>
      <c r="H24" s="143">
        <v>0.88546365063086241</v>
      </c>
      <c r="I24" s="12">
        <f>'[1]011130'!I24+'[1]016010'!I24+'[1]016030'!I24+'[1]104051-NEM KELL!'!I22+'[1]105020-NEM KELL!'!I22+'[1]106020-NEM KELL!'!I22+'[1]013210'!I24</f>
        <v>97843445</v>
      </c>
    </row>
    <row r="25" spans="1:9" s="72" customFormat="1" ht="28.35" customHeight="1" x14ac:dyDescent="0.25">
      <c r="A25" s="120" t="s">
        <v>46</v>
      </c>
      <c r="B25" s="134" t="s">
        <v>47</v>
      </c>
      <c r="C25" s="116">
        <v>77435647</v>
      </c>
      <c r="D25" s="116">
        <v>97843445</v>
      </c>
      <c r="E25" s="116">
        <v>0</v>
      </c>
      <c r="F25" s="116">
        <v>97843445</v>
      </c>
      <c r="G25" s="116">
        <v>86636814</v>
      </c>
      <c r="H25" s="144">
        <v>0.88546365063086241</v>
      </c>
      <c r="I25" s="15">
        <f>'[1]011130'!I25+'[1]016010'!I25+'[1]016030'!I25+'[1]104051-NEM KELL!'!I23+'[1]105020-NEM KELL!'!I23+'[1]106020-NEM KELL!'!I23+'[1]013210'!I25</f>
        <v>97843445</v>
      </c>
    </row>
    <row r="26" spans="1:9" s="72" customFormat="1" ht="28.35" customHeight="1" x14ac:dyDescent="0.25">
      <c r="A26" s="120" t="s">
        <v>48</v>
      </c>
      <c r="B26" s="134" t="s">
        <v>49</v>
      </c>
      <c r="C26" s="116">
        <v>79408925</v>
      </c>
      <c r="D26" s="116">
        <v>97943445</v>
      </c>
      <c r="E26" s="116">
        <v>5900223</v>
      </c>
      <c r="F26" s="116">
        <v>103843668</v>
      </c>
      <c r="G26" s="116">
        <v>92637037</v>
      </c>
      <c r="H26" s="144">
        <v>0.89208171075004783</v>
      </c>
      <c r="I26" s="15">
        <f>'[1]011130'!I26+'[1]016010'!I26+'[1]016030'!I26+'[1]104051-NEM KELL!'!I24+'[1]105020-NEM KELL!'!I24+'[1]106020-NEM KELL!'!I24+'[1]013210'!I26</f>
        <v>97943445</v>
      </c>
    </row>
    <row r="29" spans="1:9" ht="45" x14ac:dyDescent="0.2">
      <c r="A29" s="185" t="s">
        <v>1</v>
      </c>
      <c r="B29" s="185" t="s">
        <v>2</v>
      </c>
      <c r="C29" s="185" t="s">
        <v>439</v>
      </c>
      <c r="D29" s="185" t="s">
        <v>425</v>
      </c>
      <c r="E29" s="185" t="s">
        <v>442</v>
      </c>
      <c r="F29" s="185" t="s">
        <v>445</v>
      </c>
      <c r="G29" s="185" t="s">
        <v>444</v>
      </c>
      <c r="H29" s="186" t="s">
        <v>138</v>
      </c>
      <c r="I29" s="76" t="s">
        <v>425</v>
      </c>
    </row>
    <row r="30" spans="1:9" ht="28.35" customHeight="1" x14ac:dyDescent="0.2">
      <c r="A30" s="135" t="s">
        <v>51</v>
      </c>
      <c r="B30" s="136" t="s">
        <v>52</v>
      </c>
      <c r="C30" s="115">
        <v>46860896</v>
      </c>
      <c r="D30" s="115">
        <v>68832000</v>
      </c>
      <c r="E30" s="115">
        <v>-8757598</v>
      </c>
      <c r="F30" s="115">
        <v>60074402</v>
      </c>
      <c r="G30" s="115">
        <v>55087372</v>
      </c>
      <c r="H30" s="143">
        <v>0.91698577374103529</v>
      </c>
      <c r="I30" s="12">
        <f>'[1]011130'!I30+'[1]016010'!I30+'[1]016030'!I30+'[1]104051-NEM KELL!'!I28+'[1]105020-NEM KELL!'!I28+'[1]106020-NEM KELL!'!I28</f>
        <v>68832000</v>
      </c>
    </row>
    <row r="31" spans="1:9" ht="28.35" customHeight="1" x14ac:dyDescent="0.2">
      <c r="A31" s="137" t="s">
        <v>268</v>
      </c>
      <c r="B31" s="136" t="s">
        <v>402</v>
      </c>
      <c r="C31" s="115">
        <v>4475000</v>
      </c>
      <c r="D31" s="115">
        <v>0</v>
      </c>
      <c r="E31" s="115">
        <v>4348015</v>
      </c>
      <c r="F31" s="115">
        <v>4348015</v>
      </c>
      <c r="G31" s="115">
        <v>4348015</v>
      </c>
      <c r="H31" s="143"/>
      <c r="I31" s="12">
        <f>'[1]011130'!I31+'[1]016010'!I30+'[1]016030'!I30+'[1]104051-NEM KELL!'!I28+'[1]105020-NEM KELL!'!I28+'[1]106020-NEM KELL!'!I28</f>
        <v>0</v>
      </c>
    </row>
    <row r="32" spans="1:9" ht="28.35" customHeight="1" x14ac:dyDescent="0.2">
      <c r="A32" s="137" t="s">
        <v>269</v>
      </c>
      <c r="B32" s="136" t="s">
        <v>387</v>
      </c>
      <c r="C32" s="115">
        <v>0</v>
      </c>
      <c r="D32" s="115">
        <v>0</v>
      </c>
      <c r="E32" s="115">
        <v>0</v>
      </c>
      <c r="F32" s="115">
        <v>0</v>
      </c>
      <c r="G32" s="115">
        <v>0</v>
      </c>
      <c r="H32" s="143"/>
      <c r="I32" s="12">
        <f>'[1]011130'!I32+'[1]016010'!I31+'[1]016030'!I31+'[1]104051-NEM KELL!'!I29+'[1]105020-NEM KELL!'!I29+'[1]106020-NEM KELL!'!I29</f>
        <v>0</v>
      </c>
    </row>
    <row r="33" spans="1:9" ht="28.35" customHeight="1" x14ac:dyDescent="0.2">
      <c r="A33" s="137" t="s">
        <v>270</v>
      </c>
      <c r="B33" s="136" t="s">
        <v>386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45"/>
      <c r="I33" s="12">
        <f>'[1]011130'!I33+'[1]016010'!I32+'[1]016030'!I32+'[1]104051-NEM KELL!'!I30+'[1]105020-NEM KELL!'!I30+'[1]106020-NEM KELL!'!I30</f>
        <v>0</v>
      </c>
    </row>
    <row r="34" spans="1:9" ht="28.35" customHeight="1" x14ac:dyDescent="0.2">
      <c r="A34" s="137"/>
      <c r="B34" s="136" t="s">
        <v>405</v>
      </c>
      <c r="C34" s="115">
        <v>0</v>
      </c>
      <c r="D34" s="115">
        <v>0</v>
      </c>
      <c r="E34" s="115">
        <v>0</v>
      </c>
      <c r="F34" s="115">
        <v>0</v>
      </c>
      <c r="G34" s="115">
        <v>0</v>
      </c>
      <c r="H34" s="145"/>
      <c r="I34" s="12">
        <f>'[1]011130'!I34+'[1]016010'!I33+'[1]016030'!I33+'[1]104051-NEM KELL!'!I31+'[1]105020-NEM KELL!'!I31+'[1]106020-NEM KELL!'!I31</f>
        <v>0</v>
      </c>
    </row>
    <row r="35" spans="1:9" ht="28.35" customHeight="1" x14ac:dyDescent="0.2">
      <c r="A35" s="135" t="s">
        <v>53</v>
      </c>
      <c r="B35" s="136" t="s">
        <v>54</v>
      </c>
      <c r="C35" s="115">
        <v>2013062</v>
      </c>
      <c r="D35" s="115">
        <v>2148443</v>
      </c>
      <c r="E35" s="115">
        <v>0</v>
      </c>
      <c r="F35" s="115">
        <v>2148443</v>
      </c>
      <c r="G35" s="115">
        <v>1831459</v>
      </c>
      <c r="H35" s="145">
        <v>0.85245873406927719</v>
      </c>
      <c r="I35" s="12">
        <f>'[1]011130'!I35+'[1]016010'!I33+'[1]016030'!I33+'[1]104051-NEM KELL!'!I31+'[1]105020-NEM KELL!'!I31+'[1]106020-NEM KELL!'!I31</f>
        <v>2148443</v>
      </c>
    </row>
    <row r="36" spans="1:9" ht="28.35" customHeight="1" x14ac:dyDescent="0.2">
      <c r="A36" s="135" t="s">
        <v>55</v>
      </c>
      <c r="B36" s="136" t="s">
        <v>56</v>
      </c>
      <c r="C36" s="115">
        <v>1499172</v>
      </c>
      <c r="D36" s="115">
        <v>1900000</v>
      </c>
      <c r="E36" s="115">
        <v>-500000</v>
      </c>
      <c r="F36" s="115">
        <v>1400000</v>
      </c>
      <c r="G36" s="115">
        <v>1322945</v>
      </c>
      <c r="H36" s="145">
        <v>0.94496071428571426</v>
      </c>
      <c r="I36" s="12">
        <f>'[1]011130'!I36+'[1]016010'!I34+'[1]016030'!I34+'[1]104051-NEM KELL!'!I32+'[1]105020-NEM KELL!'!I32+'[1]106020-NEM KELL!'!I32</f>
        <v>1900000</v>
      </c>
    </row>
    <row r="37" spans="1:9" ht="28.35" customHeight="1" x14ac:dyDescent="0.2">
      <c r="A37" s="135" t="s">
        <v>57</v>
      </c>
      <c r="B37" s="136" t="s">
        <v>58</v>
      </c>
      <c r="C37" s="115">
        <v>0</v>
      </c>
      <c r="D37" s="115">
        <v>0</v>
      </c>
      <c r="E37" s="115">
        <v>0</v>
      </c>
      <c r="F37" s="115">
        <v>0</v>
      </c>
      <c r="G37" s="115">
        <v>0</v>
      </c>
      <c r="H37" s="145"/>
      <c r="I37" s="12">
        <f>'[1]011130'!I37+'[1]016010'!I35+'[1]016030'!I35+'[1]104051-NEM KELL!'!I33+'[1]105020-NEM KELL!'!I33+'[1]106020-NEM KELL!'!I33</f>
        <v>0</v>
      </c>
    </row>
    <row r="38" spans="1:9" ht="28.35" customHeight="1" x14ac:dyDescent="0.2">
      <c r="A38" s="135" t="s">
        <v>59</v>
      </c>
      <c r="B38" s="136" t="s">
        <v>60</v>
      </c>
      <c r="C38" s="115">
        <v>4392367</v>
      </c>
      <c r="D38" s="115">
        <v>1050000</v>
      </c>
      <c r="E38" s="115">
        <v>4289369</v>
      </c>
      <c r="F38" s="115">
        <v>5339369</v>
      </c>
      <c r="G38" s="115">
        <v>5339369</v>
      </c>
      <c r="H38" s="145">
        <v>1</v>
      </c>
      <c r="I38" s="12">
        <f>'[1]011130'!I38+'[1]016010'!I36+'[1]016030'!I36+'[1]104051-NEM KELL!'!I34+'[1]105020-NEM KELL!'!I34+'[1]106020-NEM KELL!'!I34+'[1]013210'!I38</f>
        <v>1050000</v>
      </c>
    </row>
    <row r="39" spans="1:9" ht="28.35" customHeight="1" x14ac:dyDescent="0.2">
      <c r="A39" s="135" t="s">
        <v>61</v>
      </c>
      <c r="B39" s="136" t="s">
        <v>62</v>
      </c>
      <c r="C39" s="115">
        <v>59240497</v>
      </c>
      <c r="D39" s="115">
        <v>73930443</v>
      </c>
      <c r="E39" s="115">
        <v>-620214</v>
      </c>
      <c r="F39" s="115">
        <v>73310229</v>
      </c>
      <c r="G39" s="115">
        <v>67929160</v>
      </c>
      <c r="H39" s="145">
        <v>0.9265986606043749</v>
      </c>
      <c r="I39" s="12">
        <f>'[1]011130'!I39+'[1]016010'!I37+'[1]016030'!I37+'[1]104051-NEM KELL!'!I35+'[1]105020-NEM KELL!'!I35+'[1]106020-NEM KELL!'!I35+'[1]013210'!I39</f>
        <v>73930443</v>
      </c>
    </row>
    <row r="40" spans="1:9" ht="28.35" customHeight="1" x14ac:dyDescent="0.2">
      <c r="A40" s="135" t="s">
        <v>63</v>
      </c>
      <c r="B40" s="136" t="s">
        <v>64</v>
      </c>
      <c r="C40" s="115">
        <v>0</v>
      </c>
      <c r="D40" s="115">
        <v>0</v>
      </c>
      <c r="E40" s="115">
        <v>0</v>
      </c>
      <c r="F40" s="115">
        <v>0</v>
      </c>
      <c r="G40" s="115">
        <v>0</v>
      </c>
      <c r="H40" s="145"/>
      <c r="I40" s="12">
        <f>'[1]011130'!I40+'[1]016010'!I38+'[1]016030'!I38+'[1]104051-NEM KELL!'!I36+'[1]105020-NEM KELL!'!I36+'[1]106020-NEM KELL!'!I36</f>
        <v>0</v>
      </c>
    </row>
    <row r="41" spans="1:9" ht="28.35" customHeight="1" x14ac:dyDescent="0.2">
      <c r="A41" s="135" t="s">
        <v>65</v>
      </c>
      <c r="B41" s="136" t="s">
        <v>66</v>
      </c>
      <c r="C41" s="115">
        <v>158493</v>
      </c>
      <c r="D41" s="115">
        <v>170000</v>
      </c>
      <c r="E41" s="115">
        <v>1956000</v>
      </c>
      <c r="F41" s="115">
        <v>2126000</v>
      </c>
      <c r="G41" s="115">
        <v>1794159</v>
      </c>
      <c r="H41" s="145">
        <v>0.84391298212605836</v>
      </c>
      <c r="I41" s="12">
        <f>'[1]011130'!I41+'[1]016010'!I39+'[1]016030'!I39+'[1]104051-NEM KELL!'!I37+'[1]105020-NEM KELL!'!I37+'[1]106020-NEM KELL!'!I37</f>
        <v>170000</v>
      </c>
    </row>
    <row r="42" spans="1:9" ht="28.35" customHeight="1" x14ac:dyDescent="0.2">
      <c r="A42" s="135" t="s">
        <v>67</v>
      </c>
      <c r="B42" s="136" t="s">
        <v>68</v>
      </c>
      <c r="C42" s="115">
        <v>158493</v>
      </c>
      <c r="D42" s="115">
        <v>170000</v>
      </c>
      <c r="E42" s="115">
        <v>1956000</v>
      </c>
      <c r="F42" s="115">
        <v>2126000</v>
      </c>
      <c r="G42" s="115">
        <v>1794159</v>
      </c>
      <c r="H42" s="145">
        <v>0.84391298212605836</v>
      </c>
      <c r="I42" s="12">
        <f>'[1]011130'!I42+'[1]016010'!I40+'[1]016030'!I40+'[1]104051-NEM KELL!'!I38+'[1]105020-NEM KELL!'!I38+'[1]106020-NEM KELL!'!I38</f>
        <v>170000</v>
      </c>
    </row>
    <row r="43" spans="1:9" ht="28.35" customHeight="1" x14ac:dyDescent="0.2">
      <c r="A43" s="120" t="s">
        <v>69</v>
      </c>
      <c r="B43" s="134" t="s">
        <v>70</v>
      </c>
      <c r="C43" s="116">
        <v>59398990</v>
      </c>
      <c r="D43" s="116">
        <v>74100443</v>
      </c>
      <c r="E43" s="116">
        <v>1335786</v>
      </c>
      <c r="F43" s="116">
        <v>75436229</v>
      </c>
      <c r="G43" s="116">
        <v>69723319</v>
      </c>
      <c r="H43" s="146">
        <v>0.92426835121888185</v>
      </c>
      <c r="I43" s="15">
        <f>'[1]011130'!I43+'[1]016010'!I41+'[1]016030'!I41+'[1]104051-NEM KELL!'!I39+'[1]105020-NEM KELL!'!I39+'[1]106020-NEM KELL!'!I39+'[1]013210'!I43</f>
        <v>74100443</v>
      </c>
    </row>
    <row r="44" spans="1:9" ht="28.35" customHeight="1" x14ac:dyDescent="0.2">
      <c r="A44" s="120" t="s">
        <v>71</v>
      </c>
      <c r="B44" s="134" t="s">
        <v>72</v>
      </c>
      <c r="C44" s="116">
        <v>7966892</v>
      </c>
      <c r="D44" s="116">
        <v>7594402.04</v>
      </c>
      <c r="E44" s="116">
        <v>3817504</v>
      </c>
      <c r="F44" s="116">
        <v>11411906.039999999</v>
      </c>
      <c r="G44" s="116">
        <v>9347961</v>
      </c>
      <c r="H44" s="146">
        <v>0.81914107662947433</v>
      </c>
      <c r="I44" s="15">
        <f>'[1]011130'!I44+'[1]016010'!I42+'[1]016030'!I42+'[1]104051-NEM KELL!'!I40+'[1]105020-NEM KELL!'!I40+'[1]106020-NEM KELL!'!I40+'[1]013210'!I44</f>
        <v>7594402.04</v>
      </c>
    </row>
    <row r="45" spans="1:9" ht="28.35" customHeight="1" x14ac:dyDescent="0.2">
      <c r="A45" s="135" t="s">
        <v>73</v>
      </c>
      <c r="B45" s="136" t="s">
        <v>74</v>
      </c>
      <c r="C45" s="115">
        <v>7612061</v>
      </c>
      <c r="D45" s="115">
        <v>7242045.5899999999</v>
      </c>
      <c r="E45" s="115">
        <v>3779373</v>
      </c>
      <c r="F45" s="115">
        <v>11021418.59</v>
      </c>
      <c r="G45" s="115">
        <v>8957474</v>
      </c>
      <c r="H45" s="145">
        <v>0.81273330895238238</v>
      </c>
      <c r="I45" s="12">
        <f>'[1]011130'!I45+'[1]016010'!I43+'[1]016030'!I43+'[1]104051-NEM KELL!'!I41+'[1]105020-NEM KELL!'!I41+'[1]106020-NEM KELL!'!I41+'[1]013210'!I45</f>
        <v>7242045.5899999999</v>
      </c>
    </row>
    <row r="46" spans="1:9" ht="28.35" customHeight="1" x14ac:dyDescent="0.2">
      <c r="A46" s="135" t="s">
        <v>75</v>
      </c>
      <c r="B46" s="136" t="s">
        <v>76</v>
      </c>
      <c r="C46" s="115">
        <v>0</v>
      </c>
      <c r="D46" s="115">
        <v>0</v>
      </c>
      <c r="E46" s="115">
        <v>0</v>
      </c>
      <c r="F46" s="115">
        <v>0</v>
      </c>
      <c r="G46" s="115">
        <v>0</v>
      </c>
      <c r="H46" s="145"/>
      <c r="I46" s="12">
        <f>'[1]011130'!I46+'[1]016010'!I44+'[1]016030'!I44+'[1]104051-NEM KELL!'!I42+'[1]105020-NEM KELL!'!I42+'[1]106020-NEM KELL!'!I42</f>
        <v>0</v>
      </c>
    </row>
    <row r="47" spans="1:9" ht="28.35" customHeight="1" x14ac:dyDescent="0.2">
      <c r="A47" s="135"/>
      <c r="B47" s="136" t="s">
        <v>329</v>
      </c>
      <c r="C47" s="115">
        <v>0</v>
      </c>
      <c r="D47" s="115">
        <v>0</v>
      </c>
      <c r="E47" s="115">
        <v>10298</v>
      </c>
      <c r="F47" s="115">
        <v>10298</v>
      </c>
      <c r="G47" s="115">
        <v>10298</v>
      </c>
      <c r="H47" s="145">
        <v>0</v>
      </c>
      <c r="I47" s="12">
        <f>'[1]011130'!I47+'[1]016010'!I45+'[1]016030'!I45+'[1]104051-NEM KELL!'!I43+'[1]105020-NEM KELL!'!I43+'[1]106020-NEM KELL!'!I43</f>
        <v>0</v>
      </c>
    </row>
    <row r="48" spans="1:9" ht="28.35" customHeight="1" x14ac:dyDescent="0.2">
      <c r="A48" s="135" t="s">
        <v>77</v>
      </c>
      <c r="B48" s="136" t="s">
        <v>78</v>
      </c>
      <c r="C48" s="115">
        <v>354831</v>
      </c>
      <c r="D48" s="115">
        <v>352356.45</v>
      </c>
      <c r="E48" s="115">
        <v>27833</v>
      </c>
      <c r="F48" s="115">
        <v>380189.45</v>
      </c>
      <c r="G48" s="115">
        <v>380189</v>
      </c>
      <c r="H48" s="145">
        <v>0.99999881637957078</v>
      </c>
      <c r="I48" s="12">
        <f>'[1]011130'!I48+'[1]016010'!I46+'[1]016030'!I46+'[1]104051-NEM KELL!'!I44+'[1]105020-NEM KELL!'!I44+'[1]106020-NEM KELL!'!I44</f>
        <v>352356.45</v>
      </c>
    </row>
    <row r="49" spans="1:9" ht="28.35" customHeight="1" x14ac:dyDescent="0.2">
      <c r="A49" s="135" t="s">
        <v>79</v>
      </c>
      <c r="B49" s="136" t="s">
        <v>80</v>
      </c>
      <c r="C49" s="115">
        <v>188360</v>
      </c>
      <c r="D49" s="115">
        <v>200000</v>
      </c>
      <c r="E49" s="115">
        <v>0</v>
      </c>
      <c r="F49" s="115">
        <v>200000</v>
      </c>
      <c r="G49" s="115">
        <v>198701</v>
      </c>
      <c r="H49" s="145">
        <v>0.99350499999999997</v>
      </c>
      <c r="I49" s="12">
        <f>'[1]011130'!I49+'[1]016010'!I47+'[1]016030'!I47+'[1]104051-NEM KELL!'!I45+'[1]105020-NEM KELL!'!I45+'[1]106020-NEM KELL!'!I45</f>
        <v>200000</v>
      </c>
    </row>
    <row r="50" spans="1:9" ht="28.35" customHeight="1" x14ac:dyDescent="0.2">
      <c r="A50" s="135" t="s">
        <v>81</v>
      </c>
      <c r="B50" s="136" t="s">
        <v>82</v>
      </c>
      <c r="C50" s="115">
        <v>881180</v>
      </c>
      <c r="D50" s="115">
        <v>1200000</v>
      </c>
      <c r="E50" s="115">
        <v>206966</v>
      </c>
      <c r="F50" s="115">
        <v>1406966</v>
      </c>
      <c r="G50" s="115">
        <v>1394521</v>
      </c>
      <c r="H50" s="145">
        <v>0.99115472584269981</v>
      </c>
      <c r="I50" s="12">
        <f>'[1]011130'!I50+'[1]016010'!I48+'[1]016030'!I48+'[1]104051-NEM KELL!'!I46+'[1]105020-NEM KELL!'!I46+'[1]106020-NEM KELL!'!I46</f>
        <v>1200000</v>
      </c>
    </row>
    <row r="51" spans="1:9" ht="28.35" customHeight="1" x14ac:dyDescent="0.2">
      <c r="A51" s="135" t="s">
        <v>12</v>
      </c>
      <c r="B51" s="136" t="s">
        <v>83</v>
      </c>
      <c r="C51" s="115">
        <v>1069540</v>
      </c>
      <c r="D51" s="115">
        <v>1400000</v>
      </c>
      <c r="E51" s="115">
        <v>206966</v>
      </c>
      <c r="F51" s="115">
        <v>1606966</v>
      </c>
      <c r="G51" s="115">
        <v>1593222</v>
      </c>
      <c r="H51" s="145">
        <v>0.99144723659368028</v>
      </c>
      <c r="I51" s="12">
        <f>'[1]011130'!I51+'[1]016010'!I49+'[1]016030'!I49+'[1]104051-NEM KELL!'!I47+'[1]105020-NEM KELL!'!I47+'[1]106020-NEM KELL!'!I47</f>
        <v>1400000</v>
      </c>
    </row>
    <row r="52" spans="1:9" ht="28.35" customHeight="1" x14ac:dyDescent="0.2">
      <c r="A52" s="135" t="s">
        <v>84</v>
      </c>
      <c r="B52" s="136" t="s">
        <v>85</v>
      </c>
      <c r="C52" s="115">
        <v>2415372</v>
      </c>
      <c r="D52" s="115">
        <v>2600000</v>
      </c>
      <c r="E52" s="115">
        <v>174000</v>
      </c>
      <c r="F52" s="115">
        <v>2774000</v>
      </c>
      <c r="G52" s="115">
        <v>2574981</v>
      </c>
      <c r="H52" s="145">
        <v>0.92825558759913485</v>
      </c>
      <c r="I52" s="12">
        <f>'[1]011130'!I52+'[1]016010'!I50+'[1]016030'!I50+'[1]104051-NEM KELL!'!I48+'[1]105020-NEM KELL!'!I48+'[1]106020-NEM KELL!'!I48</f>
        <v>2600000</v>
      </c>
    </row>
    <row r="53" spans="1:9" ht="28.35" customHeight="1" x14ac:dyDescent="0.2">
      <c r="A53" s="135" t="s">
        <v>86</v>
      </c>
      <c r="B53" s="136" t="s">
        <v>87</v>
      </c>
      <c r="C53" s="115">
        <v>455804</v>
      </c>
      <c r="D53" s="115">
        <v>550000</v>
      </c>
      <c r="E53" s="115">
        <v>106000</v>
      </c>
      <c r="F53" s="115">
        <v>656000</v>
      </c>
      <c r="G53" s="115">
        <v>655323</v>
      </c>
      <c r="H53" s="145">
        <v>0.99896798780487805</v>
      </c>
      <c r="I53" s="12">
        <f>'[1]011130'!I53+'[1]016010'!I51+'[1]016030'!I51+'[1]104051-NEM KELL!'!I49+'[1]105020-NEM KELL!'!I49+'[1]106020-NEM KELL!'!I49</f>
        <v>550000</v>
      </c>
    </row>
    <row r="54" spans="1:9" ht="28.35" customHeight="1" x14ac:dyDescent="0.2">
      <c r="A54" s="135" t="s">
        <v>88</v>
      </c>
      <c r="B54" s="136" t="s">
        <v>89</v>
      </c>
      <c r="C54" s="115">
        <v>2871176</v>
      </c>
      <c r="D54" s="115">
        <v>3150000</v>
      </c>
      <c r="E54" s="115">
        <v>280000</v>
      </c>
      <c r="F54" s="115">
        <v>3430000</v>
      </c>
      <c r="G54" s="115">
        <v>3230304</v>
      </c>
      <c r="H54" s="145">
        <v>0.94177959183673465</v>
      </c>
      <c r="I54" s="12">
        <f>'[1]011130'!I54+'[1]016010'!I52+'[1]016030'!I52+'[1]104051-NEM KELL!'!I50+'[1]105020-NEM KELL!'!I50+'[1]106020-NEM KELL!'!I50</f>
        <v>3150000</v>
      </c>
    </row>
    <row r="55" spans="1:9" ht="28.35" customHeight="1" x14ac:dyDescent="0.2">
      <c r="A55" s="135" t="s">
        <v>14</v>
      </c>
      <c r="B55" s="136" t="s">
        <v>90</v>
      </c>
      <c r="C55" s="115">
        <v>1796885</v>
      </c>
      <c r="D55" s="115">
        <v>4000000</v>
      </c>
      <c r="E55" s="115">
        <v>-260000</v>
      </c>
      <c r="F55" s="115">
        <v>3740000</v>
      </c>
      <c r="G55" s="115">
        <v>1865721</v>
      </c>
      <c r="H55" s="145">
        <v>0.49885588235294115</v>
      </c>
      <c r="I55" s="12">
        <f>'[1]011130'!I55+'[1]016010'!I53+'[1]016030'!I53+'[1]104051-NEM KELL!'!I51+'[1]105020-NEM KELL!'!I51+'[1]106020-NEM KELL!'!I51</f>
        <v>4000000</v>
      </c>
    </row>
    <row r="56" spans="1:9" ht="28.35" customHeight="1" x14ac:dyDescent="0.2">
      <c r="A56" s="135" t="s">
        <v>91</v>
      </c>
      <c r="B56" s="136" t="s">
        <v>92</v>
      </c>
      <c r="C56" s="115">
        <v>449400</v>
      </c>
      <c r="D56" s="115">
        <v>600000</v>
      </c>
      <c r="E56" s="115">
        <v>-20000</v>
      </c>
      <c r="F56" s="115">
        <v>580000</v>
      </c>
      <c r="G56" s="115">
        <v>338257</v>
      </c>
      <c r="H56" s="145">
        <v>0.58320172413793103</v>
      </c>
      <c r="I56" s="12">
        <f>'[1]011130'!I56+'[1]016010'!I54+'[1]016030'!I54+'[1]104051-NEM KELL!'!I52+'[1]105020-NEM KELL!'!I52+'[1]106020-NEM KELL!'!I52</f>
        <v>600000</v>
      </c>
    </row>
    <row r="57" spans="1:9" ht="28.35" customHeight="1" x14ac:dyDescent="0.2">
      <c r="A57" s="135" t="s">
        <v>93</v>
      </c>
      <c r="B57" s="136" t="s">
        <v>94</v>
      </c>
      <c r="C57" s="115">
        <v>0</v>
      </c>
      <c r="D57" s="115">
        <v>30000</v>
      </c>
      <c r="E57" s="115">
        <v>0</v>
      </c>
      <c r="F57" s="115">
        <v>30000</v>
      </c>
      <c r="G57" s="115">
        <v>0</v>
      </c>
      <c r="H57" s="145">
        <v>0</v>
      </c>
      <c r="I57" s="12">
        <f>'[1]011130'!I57+'[1]016010'!I55+'[1]016030'!I55+'[1]104051-NEM KELL!'!I53+'[1]105020-NEM KELL!'!I53+'[1]106020-NEM KELL!'!I53</f>
        <v>30000</v>
      </c>
    </row>
    <row r="58" spans="1:9" ht="28.35" customHeight="1" x14ac:dyDescent="0.2">
      <c r="A58" s="135">
        <v>41</v>
      </c>
      <c r="B58" s="136" t="s">
        <v>404</v>
      </c>
      <c r="C58" s="115">
        <v>0</v>
      </c>
      <c r="D58" s="115">
        <v>0</v>
      </c>
      <c r="E58" s="115">
        <v>0</v>
      </c>
      <c r="F58" s="115">
        <v>0</v>
      </c>
      <c r="G58" s="115">
        <v>0</v>
      </c>
      <c r="H58" s="145"/>
      <c r="I58" s="12"/>
    </row>
    <row r="59" spans="1:9" ht="28.35" customHeight="1" x14ac:dyDescent="0.2">
      <c r="A59" s="135">
        <v>43</v>
      </c>
      <c r="B59" s="136" t="s">
        <v>146</v>
      </c>
      <c r="C59" s="115">
        <v>237669</v>
      </c>
      <c r="D59" s="115">
        <v>900000</v>
      </c>
      <c r="E59" s="115">
        <v>2150</v>
      </c>
      <c r="F59" s="115">
        <v>900000</v>
      </c>
      <c r="G59" s="115">
        <v>470456</v>
      </c>
      <c r="H59" s="145">
        <v>0.52272888888888891</v>
      </c>
      <c r="I59" s="12">
        <f>'[1]011130'!I59+'[1]016010'!I56+'[1]016030'!I56+'[1]104051-NEM KELL!'!I54+'[1]105020-NEM KELL!'!I54+'[1]106020-NEM KELL!'!I54</f>
        <v>900000</v>
      </c>
    </row>
    <row r="60" spans="1:9" ht="28.35" customHeight="1" x14ac:dyDescent="0.2">
      <c r="A60" s="135" t="s">
        <v>95</v>
      </c>
      <c r="B60" s="136" t="s">
        <v>96</v>
      </c>
      <c r="C60" s="115">
        <v>2222160</v>
      </c>
      <c r="D60" s="115">
        <v>2600000</v>
      </c>
      <c r="E60" s="115">
        <v>-17382</v>
      </c>
      <c r="F60" s="115">
        <v>2582618</v>
      </c>
      <c r="G60" s="115">
        <v>2415151</v>
      </c>
      <c r="H60" s="145">
        <v>0.93515610903354662</v>
      </c>
      <c r="I60" s="12">
        <f>'[1]011130'!I60+'[1]016010'!I57+'[1]016030'!I57+'[1]104051-NEM KELL!'!I55+'[1]105020-NEM KELL!'!I55+'[1]106020-NEM KELL!'!I55</f>
        <v>2600000</v>
      </c>
    </row>
    <row r="61" spans="1:9" ht="28.35" customHeight="1" x14ac:dyDescent="0.2">
      <c r="A61" s="135" t="s">
        <v>97</v>
      </c>
      <c r="B61" s="136" t="s">
        <v>98</v>
      </c>
      <c r="C61" s="115">
        <v>4706114</v>
      </c>
      <c r="D61" s="115">
        <v>8130000</v>
      </c>
      <c r="E61" s="115">
        <v>-297382</v>
      </c>
      <c r="F61" s="115">
        <v>7832618</v>
      </c>
      <c r="G61" s="115">
        <v>5089585</v>
      </c>
      <c r="H61" s="145">
        <v>0.64979359391712965</v>
      </c>
      <c r="I61" s="12">
        <f>'[1]011130'!I61+'[1]016010'!I58+'[1]016030'!I58+'[1]104051-NEM KELL!'!I56+'[1]105020-NEM KELL!'!I56+'[1]106020-NEM KELL!'!I56</f>
        <v>8130000</v>
      </c>
    </row>
    <row r="62" spans="1:9" ht="28.35" customHeight="1" x14ac:dyDescent="0.2">
      <c r="A62" s="135" t="s">
        <v>99</v>
      </c>
      <c r="B62" s="136" t="s">
        <v>100</v>
      </c>
      <c r="C62" s="115">
        <v>0</v>
      </c>
      <c r="D62" s="115">
        <v>10000</v>
      </c>
      <c r="E62" s="115">
        <v>30074</v>
      </c>
      <c r="F62" s="115">
        <v>40074</v>
      </c>
      <c r="G62" s="115">
        <v>34378</v>
      </c>
      <c r="H62" s="145">
        <v>0.85786295353595843</v>
      </c>
      <c r="I62" s="12">
        <f>'[1]011130'!I62+'[1]016010'!I59+'[1]016030'!I59+'[1]104051-NEM KELL!'!I57+'[1]105020-NEM KELL!'!I57+'[1]106020-NEM KELL!'!I57</f>
        <v>10000</v>
      </c>
    </row>
    <row r="63" spans="1:9" ht="28.35" customHeight="1" x14ac:dyDescent="0.2">
      <c r="A63" s="135" t="s">
        <v>101</v>
      </c>
      <c r="B63" s="136" t="s">
        <v>102</v>
      </c>
      <c r="C63" s="115">
        <v>4791</v>
      </c>
      <c r="D63" s="115">
        <v>10000</v>
      </c>
      <c r="E63" s="115">
        <v>30074</v>
      </c>
      <c r="F63" s="115">
        <v>40074</v>
      </c>
      <c r="G63" s="115">
        <v>34378</v>
      </c>
      <c r="H63" s="145">
        <v>0.85786295353595843</v>
      </c>
      <c r="I63" s="12">
        <f>'[1]011130'!I63+'[1]016010'!I60+'[1]016030'!I60+'[1]104051-NEM KELL!'!I58+'[1]105020-NEM KELL!'!I58+'[1]106020-NEM KELL!'!I58</f>
        <v>10000</v>
      </c>
    </row>
    <row r="64" spans="1:9" ht="28.35" customHeight="1" x14ac:dyDescent="0.2">
      <c r="A64" s="135" t="s">
        <v>103</v>
      </c>
      <c r="B64" s="136" t="s">
        <v>104</v>
      </c>
      <c r="C64" s="115">
        <v>1256307</v>
      </c>
      <c r="D64" s="115">
        <v>3423600.22</v>
      </c>
      <c r="E64" s="115">
        <v>120538</v>
      </c>
      <c r="F64" s="115">
        <v>3544138.22</v>
      </c>
      <c r="G64" s="115">
        <v>1609632</v>
      </c>
      <c r="H64" s="145">
        <v>0.4541673885393781</v>
      </c>
      <c r="I64" s="12">
        <f>'[1]011130'!I64+'[1]016010'!I61+'[1]016030'!I61+'[1]104051-NEM KELL!'!I59+'[1]105020-NEM KELL!'!I59+'[1]106020-NEM KELL!'!I59</f>
        <v>3423600</v>
      </c>
    </row>
    <row r="65" spans="1:9" ht="28.35" customHeight="1" x14ac:dyDescent="0.2">
      <c r="A65" s="135">
        <v>51</v>
      </c>
      <c r="B65" s="136" t="s">
        <v>403</v>
      </c>
      <c r="C65" s="115">
        <v>0</v>
      </c>
      <c r="D65" s="115">
        <v>0</v>
      </c>
      <c r="E65" s="115">
        <v>0</v>
      </c>
      <c r="F65" s="115">
        <v>0</v>
      </c>
      <c r="G65" s="115">
        <v>0</v>
      </c>
      <c r="H65" s="145"/>
      <c r="I65" s="12">
        <f>'[1]011130'!I65</f>
        <v>0</v>
      </c>
    </row>
    <row r="66" spans="1:9" ht="28.35" customHeight="1" x14ac:dyDescent="0.2">
      <c r="A66" s="135" t="s">
        <v>105</v>
      </c>
      <c r="B66" s="136" t="s">
        <v>106</v>
      </c>
      <c r="C66" s="115">
        <v>9475</v>
      </c>
      <c r="D66" s="115">
        <v>10000</v>
      </c>
      <c r="E66" s="115">
        <v>349261</v>
      </c>
      <c r="F66" s="115">
        <v>359261</v>
      </c>
      <c r="G66" s="115">
        <v>187610</v>
      </c>
      <c r="H66" s="145">
        <v>0.5222108717617554</v>
      </c>
      <c r="I66" s="12">
        <f>'[1]011130'!I66+'[1]016010'!I62+'[1]016030'!I62+'[1]104051-NEM KELL!'!I60+'[1]105020-NEM KELL!'!I60+'[1]106020-NEM KELL!'!I60</f>
        <v>10000</v>
      </c>
    </row>
    <row r="67" spans="1:9" ht="28.35" customHeight="1" x14ac:dyDescent="0.2">
      <c r="A67" s="135" t="s">
        <v>107</v>
      </c>
      <c r="B67" s="136" t="s">
        <v>108</v>
      </c>
      <c r="C67" s="115">
        <v>1265782</v>
      </c>
      <c r="D67" s="115">
        <v>3433600.22</v>
      </c>
      <c r="E67" s="115">
        <v>469799</v>
      </c>
      <c r="F67" s="115">
        <v>3903399.22</v>
      </c>
      <c r="G67" s="115">
        <v>1797242</v>
      </c>
      <c r="H67" s="145">
        <v>0.46042997364743027</v>
      </c>
      <c r="I67" s="12">
        <f>'[1]011130'!I67+'[1]016010'!I63+'[1]016030'!I63+'[1]104051-NEM KELL!'!I61+'[1]105020-NEM KELL!'!I61+'[1]106020-NEM KELL!'!I61</f>
        <v>3433600</v>
      </c>
    </row>
    <row r="68" spans="1:9" ht="28.35" customHeight="1" x14ac:dyDescent="0.2">
      <c r="A68" s="120" t="s">
        <v>109</v>
      </c>
      <c r="B68" s="134" t="s">
        <v>110</v>
      </c>
      <c r="C68" s="116">
        <v>9917403</v>
      </c>
      <c r="D68" s="116">
        <v>16123600.220000001</v>
      </c>
      <c r="E68" s="116">
        <v>689457</v>
      </c>
      <c r="F68" s="116">
        <v>16813057.219999999</v>
      </c>
      <c r="G68" s="116">
        <v>11744731</v>
      </c>
      <c r="H68" s="146">
        <v>0.69854820847388999</v>
      </c>
      <c r="I68" s="15">
        <f>'[1]011130'!I68+'[1]016010'!I64+'[1]016030'!I64+'[1]104051-NEM KELL!'!I62+'[1]105020-NEM KELL!'!I62+'[1]106020-NEM KELL!'!I62</f>
        <v>16123600</v>
      </c>
    </row>
    <row r="69" spans="1:9" ht="28.35" customHeight="1" x14ac:dyDescent="0.2">
      <c r="A69" s="135" t="s">
        <v>111</v>
      </c>
      <c r="B69" s="136" t="s">
        <v>112</v>
      </c>
      <c r="C69" s="115">
        <v>0</v>
      </c>
      <c r="D69" s="115">
        <v>0</v>
      </c>
      <c r="E69" s="115">
        <v>0</v>
      </c>
      <c r="F69" s="115">
        <v>0</v>
      </c>
      <c r="G69" s="115">
        <v>0</v>
      </c>
      <c r="H69" s="145"/>
      <c r="I69" s="12">
        <f>'[1]011130'!I69+'[1]016010'!I65+'[1]016030'!I65+'[1]104051-NEM KELL!'!I63+'[1]105020-NEM KELL!'!I63+'[1]106020-NEM KELL!'!I63</f>
        <v>0</v>
      </c>
    </row>
    <row r="70" spans="1:9" ht="28.35" customHeight="1" x14ac:dyDescent="0.2">
      <c r="A70" s="135" t="s">
        <v>113</v>
      </c>
      <c r="B70" s="136" t="s">
        <v>114</v>
      </c>
      <c r="C70" s="115">
        <v>0</v>
      </c>
      <c r="D70" s="115">
        <v>0</v>
      </c>
      <c r="E70" s="115">
        <v>0</v>
      </c>
      <c r="F70" s="115">
        <v>0</v>
      </c>
      <c r="G70" s="115">
        <v>0</v>
      </c>
      <c r="H70" s="145"/>
      <c r="I70" s="12">
        <f>'[1]011130'!I70+'[1]016010'!I66+'[1]016030'!I66+'[1]104051-NEM KELL!'!I64+'[1]105020-NEM KELL!'!I64+'[1]106020-NEM KELL!'!I64</f>
        <v>0</v>
      </c>
    </row>
    <row r="71" spans="1:9" ht="28.35" customHeight="1" x14ac:dyDescent="0.2">
      <c r="A71" s="135" t="s">
        <v>115</v>
      </c>
      <c r="B71" s="136" t="s">
        <v>116</v>
      </c>
      <c r="C71" s="115">
        <v>0</v>
      </c>
      <c r="D71" s="115">
        <v>0</v>
      </c>
      <c r="E71" s="115">
        <v>0</v>
      </c>
      <c r="F71" s="115">
        <v>0</v>
      </c>
      <c r="G71" s="115">
        <v>0</v>
      </c>
      <c r="H71" s="145"/>
      <c r="I71" s="12">
        <f>'[1]011130'!I71+'[1]016010'!I67+'[1]016030'!I67+'[1]104051-NEM KELL!'!I65+'[1]105020-NEM KELL!'!I65+'[1]106020-NEM KELL!'!I65</f>
        <v>0</v>
      </c>
    </row>
    <row r="72" spans="1:9" ht="28.35" customHeight="1" x14ac:dyDescent="0.2">
      <c r="A72" s="135" t="s">
        <v>117</v>
      </c>
      <c r="B72" s="136" t="s">
        <v>118</v>
      </c>
      <c r="C72" s="115">
        <v>0</v>
      </c>
      <c r="D72" s="115">
        <v>0</v>
      </c>
      <c r="E72" s="115">
        <v>0</v>
      </c>
      <c r="F72" s="115">
        <v>0</v>
      </c>
      <c r="G72" s="115">
        <v>0</v>
      </c>
      <c r="H72" s="145"/>
      <c r="I72" s="12">
        <f>'[1]011130'!I72+'[1]016010'!I68+'[1]016030'!I68+'[1]104051-NEM KELL!'!I66+'[1]105020-NEM KELL!'!I66+'[1]106020-NEM KELL!'!I66</f>
        <v>0</v>
      </c>
    </row>
    <row r="73" spans="1:9" ht="28.35" customHeight="1" x14ac:dyDescent="0.2">
      <c r="A73" s="120" t="s">
        <v>119</v>
      </c>
      <c r="B73" s="134" t="s">
        <v>120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  <c r="H73" s="145"/>
      <c r="I73" s="15">
        <f>'[1]011130'!I73+'[1]016010'!I69+'[1]016030'!I69+'[1]104051-NEM KELL!'!I67+'[1]105020-NEM KELL!'!I67+'[1]106020-NEM KELL!'!I67</f>
        <v>0</v>
      </c>
    </row>
    <row r="74" spans="1:9" ht="28.35" customHeight="1" x14ac:dyDescent="0.2">
      <c r="A74" s="120"/>
      <c r="B74" s="134" t="s">
        <v>424</v>
      </c>
      <c r="C74" s="116">
        <v>273806</v>
      </c>
      <c r="D74" s="116">
        <v>0</v>
      </c>
      <c r="E74" s="116">
        <v>0</v>
      </c>
      <c r="F74" s="116">
        <v>0</v>
      </c>
      <c r="G74" s="116">
        <v>0</v>
      </c>
      <c r="H74" s="145"/>
      <c r="I74" s="15">
        <f>'[1]013210'!I74</f>
        <v>0</v>
      </c>
    </row>
    <row r="75" spans="1:9" ht="28.35" customHeight="1" x14ac:dyDescent="0.2">
      <c r="A75" s="135" t="s">
        <v>359</v>
      </c>
      <c r="B75" s="136" t="s">
        <v>360</v>
      </c>
      <c r="C75" s="116">
        <v>105600</v>
      </c>
      <c r="D75" s="116">
        <v>125000</v>
      </c>
      <c r="E75" s="116">
        <v>0</v>
      </c>
      <c r="F75" s="116">
        <v>125000</v>
      </c>
      <c r="G75" s="116">
        <v>124800</v>
      </c>
      <c r="H75" s="145">
        <v>0.99839999999999995</v>
      </c>
      <c r="I75" s="15">
        <f>'[1]011130'!I74+'[1]016010'!I70+'[1]016030'!I70+'[1]104051-NEM KELL!'!I68+'[1]105020-NEM KELL!'!I68+'[1]106020-NEM KELL!'!I68</f>
        <v>125000</v>
      </c>
    </row>
    <row r="76" spans="1:9" ht="28.35" customHeight="1" x14ac:dyDescent="0.2">
      <c r="A76" s="135" t="s">
        <v>304</v>
      </c>
      <c r="B76" s="136" t="s">
        <v>361</v>
      </c>
      <c r="C76" s="116">
        <v>105600</v>
      </c>
      <c r="D76" s="116">
        <v>125000</v>
      </c>
      <c r="E76" s="116">
        <v>0</v>
      </c>
      <c r="F76" s="116">
        <v>125000</v>
      </c>
      <c r="G76" s="116">
        <v>124800</v>
      </c>
      <c r="H76" s="145">
        <v>0.99839999999999995</v>
      </c>
      <c r="I76" s="15">
        <f>'[1]011130'!I75+'[1]016010'!I71+'[1]016030'!I71+'[1]104051-NEM KELL!'!I69+'[1]105020-NEM KELL!'!I69+'[1]106020-NEM KELL!'!I69</f>
        <v>125000</v>
      </c>
    </row>
    <row r="77" spans="1:9" ht="28.35" customHeight="1" x14ac:dyDescent="0.2">
      <c r="A77" s="120" t="s">
        <v>366</v>
      </c>
      <c r="B77" s="134" t="s">
        <v>367</v>
      </c>
      <c r="C77" s="116">
        <v>379406</v>
      </c>
      <c r="D77" s="116">
        <v>125000</v>
      </c>
      <c r="E77" s="116">
        <v>0</v>
      </c>
      <c r="F77" s="116">
        <v>125000</v>
      </c>
      <c r="G77" s="116">
        <v>124800</v>
      </c>
      <c r="H77" s="145">
        <v>0.99839999999999995</v>
      </c>
      <c r="I77" s="15">
        <f>'[1]011130'!I76+'[1]013210'!I77</f>
        <v>125000</v>
      </c>
    </row>
    <row r="78" spans="1:9" ht="28.35" customHeight="1" x14ac:dyDescent="0.2">
      <c r="A78" s="135">
        <v>191</v>
      </c>
      <c r="B78" s="136" t="s">
        <v>394</v>
      </c>
      <c r="C78" s="115">
        <v>0</v>
      </c>
      <c r="D78" s="115">
        <v>0</v>
      </c>
      <c r="E78" s="115">
        <v>0</v>
      </c>
      <c r="F78" s="115">
        <v>0</v>
      </c>
      <c r="G78" s="115">
        <v>0</v>
      </c>
      <c r="H78" s="145"/>
      <c r="I78" s="12">
        <f>'[1]011130'!I77+'[1]016010'!I70+'[1]016030'!I70+'[1]104051-NEM KELL!'!I68+'[1]105020-NEM KELL!'!I67+'[1]106020-NEM KELL!'!I68</f>
        <v>0</v>
      </c>
    </row>
    <row r="79" spans="1:9" ht="28.35" customHeight="1" x14ac:dyDescent="0.2">
      <c r="A79" s="135"/>
      <c r="B79" s="136" t="s">
        <v>417</v>
      </c>
      <c r="C79" s="115">
        <v>57087</v>
      </c>
      <c r="D79" s="115">
        <v>0</v>
      </c>
      <c r="E79" s="115">
        <v>15100</v>
      </c>
      <c r="F79" s="115">
        <v>15100</v>
      </c>
      <c r="G79" s="115">
        <v>15100</v>
      </c>
      <c r="H79" s="145"/>
      <c r="I79" s="12"/>
    </row>
    <row r="80" spans="1:9" ht="28.35" customHeight="1" x14ac:dyDescent="0.2">
      <c r="A80" s="135" t="s">
        <v>121</v>
      </c>
      <c r="B80" s="136" t="s">
        <v>122</v>
      </c>
      <c r="C80" s="115">
        <v>75567</v>
      </c>
      <c r="D80" s="115">
        <v>0</v>
      </c>
      <c r="E80" s="115">
        <v>30157</v>
      </c>
      <c r="F80" s="115">
        <v>30157</v>
      </c>
      <c r="G80" s="115">
        <v>30157</v>
      </c>
      <c r="H80" s="145">
        <v>1</v>
      </c>
      <c r="I80" s="12">
        <f>'[1]011130'!I79+'[1]016010'!I71+'[1]016030'!I71+'[1]104051-NEM KELL!'!I69+'[1]105020-NEM KELL!'!I68+'[1]106020-NEM KELL!'!I69</f>
        <v>0</v>
      </c>
    </row>
    <row r="81" spans="1:9" ht="28.35" customHeight="1" x14ac:dyDescent="0.2">
      <c r="A81" s="135" t="s">
        <v>123</v>
      </c>
      <c r="B81" s="136" t="s">
        <v>124</v>
      </c>
      <c r="C81" s="115">
        <v>35816</v>
      </c>
      <c r="D81" s="115">
        <v>0</v>
      </c>
      <c r="E81" s="115">
        <v>12219</v>
      </c>
      <c r="F81" s="115">
        <v>12219</v>
      </c>
      <c r="G81" s="115">
        <v>12219</v>
      </c>
      <c r="H81" s="145">
        <v>1</v>
      </c>
      <c r="I81" s="12">
        <f>'[1]011130'!I80+'[1]016010'!I72+'[1]016030'!I72+'[1]104051-NEM KELL!'!I70+'[1]105020-NEM KELL!'!I69+'[1]106020-NEM KELL!'!I70</f>
        <v>0</v>
      </c>
    </row>
    <row r="82" spans="1:9" ht="28.35" customHeight="1" x14ac:dyDescent="0.2">
      <c r="A82" s="120" t="s">
        <v>125</v>
      </c>
      <c r="B82" s="134" t="s">
        <v>126</v>
      </c>
      <c r="C82" s="116">
        <v>168470</v>
      </c>
      <c r="D82" s="116">
        <v>0</v>
      </c>
      <c r="E82" s="116">
        <v>57476</v>
      </c>
      <c r="F82" s="116">
        <v>57476</v>
      </c>
      <c r="G82" s="116">
        <v>57476</v>
      </c>
      <c r="H82" s="146">
        <v>1</v>
      </c>
      <c r="I82" s="15">
        <f>'[1]011130'!I81+'[1]016010'!I73+'[1]016030'!I73+'[1]104051-NEM KELL!'!I71+'[1]105020-NEM KELL!'!I70+'[1]106020-NEM KELL!'!I71</f>
        <v>0</v>
      </c>
    </row>
    <row r="83" spans="1:9" ht="28.35" customHeight="1" x14ac:dyDescent="0.2">
      <c r="A83" s="120" t="s">
        <v>127</v>
      </c>
      <c r="B83" s="134" t="s">
        <v>128</v>
      </c>
      <c r="C83" s="116">
        <v>77831161</v>
      </c>
      <c r="D83" s="116">
        <v>97943445.260000005</v>
      </c>
      <c r="E83" s="116">
        <v>5900223</v>
      </c>
      <c r="F83" s="116">
        <v>103843668.25999999</v>
      </c>
      <c r="G83" s="116">
        <v>90998287</v>
      </c>
      <c r="H83" s="146">
        <v>0.87630077523996752</v>
      </c>
      <c r="I83" s="15">
        <f>'[1]011130'!I82+'[1]016010'!I74+'[1]016030'!I74+'[1]104051-NEM KELL!'!I72+'[1]105020-NEM KELL!'!I71+'[1]106020-NEM KELL!'!I72+'[1]013210'!I83</f>
        <v>97943445.040000007</v>
      </c>
    </row>
    <row r="84" spans="1:9" ht="28.35" customHeight="1" x14ac:dyDescent="0.2">
      <c r="A84" s="120" t="s">
        <v>129</v>
      </c>
      <c r="B84" s="134" t="s">
        <v>130</v>
      </c>
      <c r="C84" s="116">
        <v>77831161</v>
      </c>
      <c r="D84" s="116">
        <v>97943445.260000005</v>
      </c>
      <c r="E84" s="116">
        <v>5900223</v>
      </c>
      <c r="F84" s="116">
        <v>103843668.26000001</v>
      </c>
      <c r="G84" s="116">
        <v>90998287</v>
      </c>
      <c r="H84" s="146">
        <v>0.87630077523996741</v>
      </c>
      <c r="I84" s="15">
        <f>'[1]011130'!I83+'[1]016010'!I75+'[1]016030'!I75+'[1]104051-NEM KELL!'!I73+'[1]105020-NEM KELL!'!I72+'[1]106020-NEM KELL!'!I73+'[1]013210'!I84</f>
        <v>97943445.040000007</v>
      </c>
    </row>
    <row r="85" spans="1:9" ht="28.35" customHeight="1" x14ac:dyDescent="0.2">
      <c r="D85" s="78"/>
      <c r="H85" s="79"/>
      <c r="I85" s="78">
        <f>'[1]011130'!I84+'[1]016010'!I76+'[1]016030'!I76+'[1]104051-NEM KELL!'!I74+'[1]105020-NEM KELL!'!I73+'[1]106020-NEM KELL!'!I74</f>
        <v>0</v>
      </c>
    </row>
    <row r="86" spans="1:9" ht="28.35" customHeight="1" x14ac:dyDescent="0.2">
      <c r="A86" s="14"/>
      <c r="B86" s="14" t="s">
        <v>395</v>
      </c>
      <c r="C86" s="15">
        <v>11</v>
      </c>
      <c r="D86" s="15">
        <v>11</v>
      </c>
      <c r="E86" s="15">
        <v>0</v>
      </c>
      <c r="F86" s="15">
        <v>11</v>
      </c>
      <c r="G86" s="15">
        <v>11</v>
      </c>
      <c r="H86" s="14"/>
      <c r="I86" s="15">
        <f>'[1]011130'!I85+'[1]016010'!I77+'[1]016030'!I77+'[1]104051-NEM KELL!'!I75+'[1]105020-NEM KELL!'!I74+'[1]106020-NEM KELL!'!I75</f>
        <v>11</v>
      </c>
    </row>
    <row r="87" spans="1:9" ht="28.35" customHeight="1" x14ac:dyDescent="0.2">
      <c r="A87" s="14"/>
      <c r="B87" s="14" t="s">
        <v>396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4"/>
      <c r="I87" s="15">
        <f>'[1]011130'!I86+'[1]016010'!I78+'[1]016030'!I78+'[1]104051-NEM KELL!'!I76+'[1]105020-NEM KELL!'!I75+'[1]106020-NEM KELL!'!I76</f>
        <v>0</v>
      </c>
    </row>
  </sheetData>
  <mergeCells count="2">
    <mergeCell ref="A2:H2"/>
    <mergeCell ref="A3:H3"/>
  </mergeCells>
  <pageMargins left="0.49541666666666667" right="0.23622047244094491" top="0.74803149606299213" bottom="0.74803149606299213" header="0.31496062992125984" footer="0.31496062992125984"/>
  <pageSetup paperSize="9" scale="45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4"/>
  <sheetViews>
    <sheetView view="pageLayout" topLeftCell="A7" zoomScaleNormal="100" workbookViewId="0">
      <selection activeCell="B37" sqref="B37"/>
    </sheetView>
  </sheetViews>
  <sheetFormatPr defaultRowHeight="15" x14ac:dyDescent="0.2"/>
  <cols>
    <col min="1" max="1" width="4.5546875" style="18" customWidth="1"/>
    <col min="2" max="2" width="32" style="19" customWidth="1"/>
    <col min="3" max="5" width="10.33203125" style="18" customWidth="1"/>
    <col min="6" max="6" width="36.77734375" style="18" customWidth="1"/>
    <col min="7" max="7" width="10.33203125" style="18" customWidth="1"/>
    <col min="8" max="8" width="8.88671875" style="18" customWidth="1"/>
    <col min="9" max="9" width="10.5546875" style="18" customWidth="1"/>
    <col min="10" max="254" width="8.88671875" style="18"/>
    <col min="255" max="255" width="4.5546875" style="18" customWidth="1"/>
    <col min="256" max="256" width="32" style="18" customWidth="1"/>
    <col min="257" max="259" width="10.33203125" style="18" customWidth="1"/>
    <col min="260" max="260" width="36.77734375" style="18" customWidth="1"/>
    <col min="261" max="263" width="10.33203125" style="18" customWidth="1"/>
    <col min="264" max="264" width="3.21875" style="18" customWidth="1"/>
    <col min="265" max="510" width="8.88671875" style="18"/>
    <col min="511" max="511" width="4.5546875" style="18" customWidth="1"/>
    <col min="512" max="512" width="32" style="18" customWidth="1"/>
    <col min="513" max="515" width="10.33203125" style="18" customWidth="1"/>
    <col min="516" max="516" width="36.77734375" style="18" customWidth="1"/>
    <col min="517" max="519" width="10.33203125" style="18" customWidth="1"/>
    <col min="520" max="520" width="3.21875" style="18" customWidth="1"/>
    <col min="521" max="766" width="8.88671875" style="18"/>
    <col min="767" max="767" width="4.5546875" style="18" customWidth="1"/>
    <col min="768" max="768" width="32" style="18" customWidth="1"/>
    <col min="769" max="771" width="10.33203125" style="18" customWidth="1"/>
    <col min="772" max="772" width="36.77734375" style="18" customWidth="1"/>
    <col min="773" max="775" width="10.33203125" style="18" customWidth="1"/>
    <col min="776" max="776" width="3.21875" style="18" customWidth="1"/>
    <col min="777" max="1022" width="8.88671875" style="18"/>
    <col min="1023" max="1023" width="4.5546875" style="18" customWidth="1"/>
    <col min="1024" max="1024" width="32" style="18" customWidth="1"/>
    <col min="1025" max="1027" width="10.33203125" style="18" customWidth="1"/>
    <col min="1028" max="1028" width="36.77734375" style="18" customWidth="1"/>
    <col min="1029" max="1031" width="10.33203125" style="18" customWidth="1"/>
    <col min="1032" max="1032" width="3.21875" style="18" customWidth="1"/>
    <col min="1033" max="1278" width="8.88671875" style="18"/>
    <col min="1279" max="1279" width="4.5546875" style="18" customWidth="1"/>
    <col min="1280" max="1280" width="32" style="18" customWidth="1"/>
    <col min="1281" max="1283" width="10.33203125" style="18" customWidth="1"/>
    <col min="1284" max="1284" width="36.77734375" style="18" customWidth="1"/>
    <col min="1285" max="1287" width="10.33203125" style="18" customWidth="1"/>
    <col min="1288" max="1288" width="3.21875" style="18" customWidth="1"/>
    <col min="1289" max="1534" width="8.88671875" style="18"/>
    <col min="1535" max="1535" width="4.5546875" style="18" customWidth="1"/>
    <col min="1536" max="1536" width="32" style="18" customWidth="1"/>
    <col min="1537" max="1539" width="10.33203125" style="18" customWidth="1"/>
    <col min="1540" max="1540" width="36.77734375" style="18" customWidth="1"/>
    <col min="1541" max="1543" width="10.33203125" style="18" customWidth="1"/>
    <col min="1544" max="1544" width="3.21875" style="18" customWidth="1"/>
    <col min="1545" max="1790" width="8.88671875" style="18"/>
    <col min="1791" max="1791" width="4.5546875" style="18" customWidth="1"/>
    <col min="1792" max="1792" width="32" style="18" customWidth="1"/>
    <col min="1793" max="1795" width="10.33203125" style="18" customWidth="1"/>
    <col min="1796" max="1796" width="36.77734375" style="18" customWidth="1"/>
    <col min="1797" max="1799" width="10.33203125" style="18" customWidth="1"/>
    <col min="1800" max="1800" width="3.21875" style="18" customWidth="1"/>
    <col min="1801" max="2046" width="8.88671875" style="18"/>
    <col min="2047" max="2047" width="4.5546875" style="18" customWidth="1"/>
    <col min="2048" max="2048" width="32" style="18" customWidth="1"/>
    <col min="2049" max="2051" width="10.33203125" style="18" customWidth="1"/>
    <col min="2052" max="2052" width="36.77734375" style="18" customWidth="1"/>
    <col min="2053" max="2055" width="10.33203125" style="18" customWidth="1"/>
    <col min="2056" max="2056" width="3.21875" style="18" customWidth="1"/>
    <col min="2057" max="2302" width="8.88671875" style="18"/>
    <col min="2303" max="2303" width="4.5546875" style="18" customWidth="1"/>
    <col min="2304" max="2304" width="32" style="18" customWidth="1"/>
    <col min="2305" max="2307" width="10.33203125" style="18" customWidth="1"/>
    <col min="2308" max="2308" width="36.77734375" style="18" customWidth="1"/>
    <col min="2309" max="2311" width="10.33203125" style="18" customWidth="1"/>
    <col min="2312" max="2312" width="3.21875" style="18" customWidth="1"/>
    <col min="2313" max="2558" width="8.88671875" style="18"/>
    <col min="2559" max="2559" width="4.5546875" style="18" customWidth="1"/>
    <col min="2560" max="2560" width="32" style="18" customWidth="1"/>
    <col min="2561" max="2563" width="10.33203125" style="18" customWidth="1"/>
    <col min="2564" max="2564" width="36.77734375" style="18" customWidth="1"/>
    <col min="2565" max="2567" width="10.33203125" style="18" customWidth="1"/>
    <col min="2568" max="2568" width="3.21875" style="18" customWidth="1"/>
    <col min="2569" max="2814" width="8.88671875" style="18"/>
    <col min="2815" max="2815" width="4.5546875" style="18" customWidth="1"/>
    <col min="2816" max="2816" width="32" style="18" customWidth="1"/>
    <col min="2817" max="2819" width="10.33203125" style="18" customWidth="1"/>
    <col min="2820" max="2820" width="36.77734375" style="18" customWidth="1"/>
    <col min="2821" max="2823" width="10.33203125" style="18" customWidth="1"/>
    <col min="2824" max="2824" width="3.21875" style="18" customWidth="1"/>
    <col min="2825" max="3070" width="8.88671875" style="18"/>
    <col min="3071" max="3071" width="4.5546875" style="18" customWidth="1"/>
    <col min="3072" max="3072" width="32" style="18" customWidth="1"/>
    <col min="3073" max="3075" width="10.33203125" style="18" customWidth="1"/>
    <col min="3076" max="3076" width="36.77734375" style="18" customWidth="1"/>
    <col min="3077" max="3079" width="10.33203125" style="18" customWidth="1"/>
    <col min="3080" max="3080" width="3.21875" style="18" customWidth="1"/>
    <col min="3081" max="3326" width="8.88671875" style="18"/>
    <col min="3327" max="3327" width="4.5546875" style="18" customWidth="1"/>
    <col min="3328" max="3328" width="32" style="18" customWidth="1"/>
    <col min="3329" max="3331" width="10.33203125" style="18" customWidth="1"/>
    <col min="3332" max="3332" width="36.77734375" style="18" customWidth="1"/>
    <col min="3333" max="3335" width="10.33203125" style="18" customWidth="1"/>
    <col min="3336" max="3336" width="3.21875" style="18" customWidth="1"/>
    <col min="3337" max="3582" width="8.88671875" style="18"/>
    <col min="3583" max="3583" width="4.5546875" style="18" customWidth="1"/>
    <col min="3584" max="3584" width="32" style="18" customWidth="1"/>
    <col min="3585" max="3587" width="10.33203125" style="18" customWidth="1"/>
    <col min="3588" max="3588" width="36.77734375" style="18" customWidth="1"/>
    <col min="3589" max="3591" width="10.33203125" style="18" customWidth="1"/>
    <col min="3592" max="3592" width="3.21875" style="18" customWidth="1"/>
    <col min="3593" max="3838" width="8.88671875" style="18"/>
    <col min="3839" max="3839" width="4.5546875" style="18" customWidth="1"/>
    <col min="3840" max="3840" width="32" style="18" customWidth="1"/>
    <col min="3841" max="3843" width="10.33203125" style="18" customWidth="1"/>
    <col min="3844" max="3844" width="36.77734375" style="18" customWidth="1"/>
    <col min="3845" max="3847" width="10.33203125" style="18" customWidth="1"/>
    <col min="3848" max="3848" width="3.21875" style="18" customWidth="1"/>
    <col min="3849" max="4094" width="8.88671875" style="18"/>
    <col min="4095" max="4095" width="4.5546875" style="18" customWidth="1"/>
    <col min="4096" max="4096" width="32" style="18" customWidth="1"/>
    <col min="4097" max="4099" width="10.33203125" style="18" customWidth="1"/>
    <col min="4100" max="4100" width="36.77734375" style="18" customWidth="1"/>
    <col min="4101" max="4103" width="10.33203125" style="18" customWidth="1"/>
    <col min="4104" max="4104" width="3.21875" style="18" customWidth="1"/>
    <col min="4105" max="4350" width="8.88671875" style="18"/>
    <col min="4351" max="4351" width="4.5546875" style="18" customWidth="1"/>
    <col min="4352" max="4352" width="32" style="18" customWidth="1"/>
    <col min="4353" max="4355" width="10.33203125" style="18" customWidth="1"/>
    <col min="4356" max="4356" width="36.77734375" style="18" customWidth="1"/>
    <col min="4357" max="4359" width="10.33203125" style="18" customWidth="1"/>
    <col min="4360" max="4360" width="3.21875" style="18" customWidth="1"/>
    <col min="4361" max="4606" width="8.88671875" style="18"/>
    <col min="4607" max="4607" width="4.5546875" style="18" customWidth="1"/>
    <col min="4608" max="4608" width="32" style="18" customWidth="1"/>
    <col min="4609" max="4611" width="10.33203125" style="18" customWidth="1"/>
    <col min="4612" max="4612" width="36.77734375" style="18" customWidth="1"/>
    <col min="4613" max="4615" width="10.33203125" style="18" customWidth="1"/>
    <col min="4616" max="4616" width="3.21875" style="18" customWidth="1"/>
    <col min="4617" max="4862" width="8.88671875" style="18"/>
    <col min="4863" max="4863" width="4.5546875" style="18" customWidth="1"/>
    <col min="4864" max="4864" width="32" style="18" customWidth="1"/>
    <col min="4865" max="4867" width="10.33203125" style="18" customWidth="1"/>
    <col min="4868" max="4868" width="36.77734375" style="18" customWidth="1"/>
    <col min="4869" max="4871" width="10.33203125" style="18" customWidth="1"/>
    <col min="4872" max="4872" width="3.21875" style="18" customWidth="1"/>
    <col min="4873" max="5118" width="8.88671875" style="18"/>
    <col min="5119" max="5119" width="4.5546875" style="18" customWidth="1"/>
    <col min="5120" max="5120" width="32" style="18" customWidth="1"/>
    <col min="5121" max="5123" width="10.33203125" style="18" customWidth="1"/>
    <col min="5124" max="5124" width="36.77734375" style="18" customWidth="1"/>
    <col min="5125" max="5127" width="10.33203125" style="18" customWidth="1"/>
    <col min="5128" max="5128" width="3.21875" style="18" customWidth="1"/>
    <col min="5129" max="5374" width="8.88671875" style="18"/>
    <col min="5375" max="5375" width="4.5546875" style="18" customWidth="1"/>
    <col min="5376" max="5376" width="32" style="18" customWidth="1"/>
    <col min="5377" max="5379" width="10.33203125" style="18" customWidth="1"/>
    <col min="5380" max="5380" width="36.77734375" style="18" customWidth="1"/>
    <col min="5381" max="5383" width="10.33203125" style="18" customWidth="1"/>
    <col min="5384" max="5384" width="3.21875" style="18" customWidth="1"/>
    <col min="5385" max="5630" width="8.88671875" style="18"/>
    <col min="5631" max="5631" width="4.5546875" style="18" customWidth="1"/>
    <col min="5632" max="5632" width="32" style="18" customWidth="1"/>
    <col min="5633" max="5635" width="10.33203125" style="18" customWidth="1"/>
    <col min="5636" max="5636" width="36.77734375" style="18" customWidth="1"/>
    <col min="5637" max="5639" width="10.33203125" style="18" customWidth="1"/>
    <col min="5640" max="5640" width="3.21875" style="18" customWidth="1"/>
    <col min="5641" max="5886" width="8.88671875" style="18"/>
    <col min="5887" max="5887" width="4.5546875" style="18" customWidth="1"/>
    <col min="5888" max="5888" width="32" style="18" customWidth="1"/>
    <col min="5889" max="5891" width="10.33203125" style="18" customWidth="1"/>
    <col min="5892" max="5892" width="36.77734375" style="18" customWidth="1"/>
    <col min="5893" max="5895" width="10.33203125" style="18" customWidth="1"/>
    <col min="5896" max="5896" width="3.21875" style="18" customWidth="1"/>
    <col min="5897" max="6142" width="8.88671875" style="18"/>
    <col min="6143" max="6143" width="4.5546875" style="18" customWidth="1"/>
    <col min="6144" max="6144" width="32" style="18" customWidth="1"/>
    <col min="6145" max="6147" width="10.33203125" style="18" customWidth="1"/>
    <col min="6148" max="6148" width="36.77734375" style="18" customWidth="1"/>
    <col min="6149" max="6151" width="10.33203125" style="18" customWidth="1"/>
    <col min="6152" max="6152" width="3.21875" style="18" customWidth="1"/>
    <col min="6153" max="6398" width="8.88671875" style="18"/>
    <col min="6399" max="6399" width="4.5546875" style="18" customWidth="1"/>
    <col min="6400" max="6400" width="32" style="18" customWidth="1"/>
    <col min="6401" max="6403" width="10.33203125" style="18" customWidth="1"/>
    <col min="6404" max="6404" width="36.77734375" style="18" customWidth="1"/>
    <col min="6405" max="6407" width="10.33203125" style="18" customWidth="1"/>
    <col min="6408" max="6408" width="3.21875" style="18" customWidth="1"/>
    <col min="6409" max="6654" width="8.88671875" style="18"/>
    <col min="6655" max="6655" width="4.5546875" style="18" customWidth="1"/>
    <col min="6656" max="6656" width="32" style="18" customWidth="1"/>
    <col min="6657" max="6659" width="10.33203125" style="18" customWidth="1"/>
    <col min="6660" max="6660" width="36.77734375" style="18" customWidth="1"/>
    <col min="6661" max="6663" width="10.33203125" style="18" customWidth="1"/>
    <col min="6664" max="6664" width="3.21875" style="18" customWidth="1"/>
    <col min="6665" max="6910" width="8.88671875" style="18"/>
    <col min="6911" max="6911" width="4.5546875" style="18" customWidth="1"/>
    <col min="6912" max="6912" width="32" style="18" customWidth="1"/>
    <col min="6913" max="6915" width="10.33203125" style="18" customWidth="1"/>
    <col min="6916" max="6916" width="36.77734375" style="18" customWidth="1"/>
    <col min="6917" max="6919" width="10.33203125" style="18" customWidth="1"/>
    <col min="6920" max="6920" width="3.21875" style="18" customWidth="1"/>
    <col min="6921" max="7166" width="8.88671875" style="18"/>
    <col min="7167" max="7167" width="4.5546875" style="18" customWidth="1"/>
    <col min="7168" max="7168" width="32" style="18" customWidth="1"/>
    <col min="7169" max="7171" width="10.33203125" style="18" customWidth="1"/>
    <col min="7172" max="7172" width="36.77734375" style="18" customWidth="1"/>
    <col min="7173" max="7175" width="10.33203125" style="18" customWidth="1"/>
    <col min="7176" max="7176" width="3.21875" style="18" customWidth="1"/>
    <col min="7177" max="7422" width="8.88671875" style="18"/>
    <col min="7423" max="7423" width="4.5546875" style="18" customWidth="1"/>
    <col min="7424" max="7424" width="32" style="18" customWidth="1"/>
    <col min="7425" max="7427" width="10.33203125" style="18" customWidth="1"/>
    <col min="7428" max="7428" width="36.77734375" style="18" customWidth="1"/>
    <col min="7429" max="7431" width="10.33203125" style="18" customWidth="1"/>
    <col min="7432" max="7432" width="3.21875" style="18" customWidth="1"/>
    <col min="7433" max="7678" width="8.88671875" style="18"/>
    <col min="7679" max="7679" width="4.5546875" style="18" customWidth="1"/>
    <col min="7680" max="7680" width="32" style="18" customWidth="1"/>
    <col min="7681" max="7683" width="10.33203125" style="18" customWidth="1"/>
    <col min="7684" max="7684" width="36.77734375" style="18" customWidth="1"/>
    <col min="7685" max="7687" width="10.33203125" style="18" customWidth="1"/>
    <col min="7688" max="7688" width="3.21875" style="18" customWidth="1"/>
    <col min="7689" max="7934" width="8.88671875" style="18"/>
    <col min="7935" max="7935" width="4.5546875" style="18" customWidth="1"/>
    <col min="7936" max="7936" width="32" style="18" customWidth="1"/>
    <col min="7937" max="7939" width="10.33203125" style="18" customWidth="1"/>
    <col min="7940" max="7940" width="36.77734375" style="18" customWidth="1"/>
    <col min="7941" max="7943" width="10.33203125" style="18" customWidth="1"/>
    <col min="7944" max="7944" width="3.21875" style="18" customWidth="1"/>
    <col min="7945" max="8190" width="8.88671875" style="18"/>
    <col min="8191" max="8191" width="4.5546875" style="18" customWidth="1"/>
    <col min="8192" max="8192" width="32" style="18" customWidth="1"/>
    <col min="8193" max="8195" width="10.33203125" style="18" customWidth="1"/>
    <col min="8196" max="8196" width="36.77734375" style="18" customWidth="1"/>
    <col min="8197" max="8199" width="10.33203125" style="18" customWidth="1"/>
    <col min="8200" max="8200" width="3.21875" style="18" customWidth="1"/>
    <col min="8201" max="8446" width="8.88671875" style="18"/>
    <col min="8447" max="8447" width="4.5546875" style="18" customWidth="1"/>
    <col min="8448" max="8448" width="32" style="18" customWidth="1"/>
    <col min="8449" max="8451" width="10.33203125" style="18" customWidth="1"/>
    <col min="8452" max="8452" width="36.77734375" style="18" customWidth="1"/>
    <col min="8453" max="8455" width="10.33203125" style="18" customWidth="1"/>
    <col min="8456" max="8456" width="3.21875" style="18" customWidth="1"/>
    <col min="8457" max="8702" width="8.88671875" style="18"/>
    <col min="8703" max="8703" width="4.5546875" style="18" customWidth="1"/>
    <col min="8704" max="8704" width="32" style="18" customWidth="1"/>
    <col min="8705" max="8707" width="10.33203125" style="18" customWidth="1"/>
    <col min="8708" max="8708" width="36.77734375" style="18" customWidth="1"/>
    <col min="8709" max="8711" width="10.33203125" style="18" customWidth="1"/>
    <col min="8712" max="8712" width="3.21875" style="18" customWidth="1"/>
    <col min="8713" max="8958" width="8.88671875" style="18"/>
    <col min="8959" max="8959" width="4.5546875" style="18" customWidth="1"/>
    <col min="8960" max="8960" width="32" style="18" customWidth="1"/>
    <col min="8961" max="8963" width="10.33203125" style="18" customWidth="1"/>
    <col min="8964" max="8964" width="36.77734375" style="18" customWidth="1"/>
    <col min="8965" max="8967" width="10.33203125" style="18" customWidth="1"/>
    <col min="8968" max="8968" width="3.21875" style="18" customWidth="1"/>
    <col min="8969" max="9214" width="8.88671875" style="18"/>
    <col min="9215" max="9215" width="4.5546875" style="18" customWidth="1"/>
    <col min="9216" max="9216" width="32" style="18" customWidth="1"/>
    <col min="9217" max="9219" width="10.33203125" style="18" customWidth="1"/>
    <col min="9220" max="9220" width="36.77734375" style="18" customWidth="1"/>
    <col min="9221" max="9223" width="10.33203125" style="18" customWidth="1"/>
    <col min="9224" max="9224" width="3.21875" style="18" customWidth="1"/>
    <col min="9225" max="9470" width="8.88671875" style="18"/>
    <col min="9471" max="9471" width="4.5546875" style="18" customWidth="1"/>
    <col min="9472" max="9472" width="32" style="18" customWidth="1"/>
    <col min="9473" max="9475" width="10.33203125" style="18" customWidth="1"/>
    <col min="9476" max="9476" width="36.77734375" style="18" customWidth="1"/>
    <col min="9477" max="9479" width="10.33203125" style="18" customWidth="1"/>
    <col min="9480" max="9480" width="3.21875" style="18" customWidth="1"/>
    <col min="9481" max="9726" width="8.88671875" style="18"/>
    <col min="9727" max="9727" width="4.5546875" style="18" customWidth="1"/>
    <col min="9728" max="9728" width="32" style="18" customWidth="1"/>
    <col min="9729" max="9731" width="10.33203125" style="18" customWidth="1"/>
    <col min="9732" max="9732" width="36.77734375" style="18" customWidth="1"/>
    <col min="9733" max="9735" width="10.33203125" style="18" customWidth="1"/>
    <col min="9736" max="9736" width="3.21875" style="18" customWidth="1"/>
    <col min="9737" max="9982" width="8.88671875" style="18"/>
    <col min="9983" max="9983" width="4.5546875" style="18" customWidth="1"/>
    <col min="9984" max="9984" width="32" style="18" customWidth="1"/>
    <col min="9985" max="9987" width="10.33203125" style="18" customWidth="1"/>
    <col min="9988" max="9988" width="36.77734375" style="18" customWidth="1"/>
    <col min="9989" max="9991" width="10.33203125" style="18" customWidth="1"/>
    <col min="9992" max="9992" width="3.21875" style="18" customWidth="1"/>
    <col min="9993" max="10238" width="8.88671875" style="18"/>
    <col min="10239" max="10239" width="4.5546875" style="18" customWidth="1"/>
    <col min="10240" max="10240" width="32" style="18" customWidth="1"/>
    <col min="10241" max="10243" width="10.33203125" style="18" customWidth="1"/>
    <col min="10244" max="10244" width="36.77734375" style="18" customWidth="1"/>
    <col min="10245" max="10247" width="10.33203125" style="18" customWidth="1"/>
    <col min="10248" max="10248" width="3.21875" style="18" customWidth="1"/>
    <col min="10249" max="10494" width="8.88671875" style="18"/>
    <col min="10495" max="10495" width="4.5546875" style="18" customWidth="1"/>
    <col min="10496" max="10496" width="32" style="18" customWidth="1"/>
    <col min="10497" max="10499" width="10.33203125" style="18" customWidth="1"/>
    <col min="10500" max="10500" width="36.77734375" style="18" customWidth="1"/>
    <col min="10501" max="10503" width="10.33203125" style="18" customWidth="1"/>
    <col min="10504" max="10504" width="3.21875" style="18" customWidth="1"/>
    <col min="10505" max="10750" width="8.88671875" style="18"/>
    <col min="10751" max="10751" width="4.5546875" style="18" customWidth="1"/>
    <col min="10752" max="10752" width="32" style="18" customWidth="1"/>
    <col min="10753" max="10755" width="10.33203125" style="18" customWidth="1"/>
    <col min="10756" max="10756" width="36.77734375" style="18" customWidth="1"/>
    <col min="10757" max="10759" width="10.33203125" style="18" customWidth="1"/>
    <col min="10760" max="10760" width="3.21875" style="18" customWidth="1"/>
    <col min="10761" max="11006" width="8.88671875" style="18"/>
    <col min="11007" max="11007" width="4.5546875" style="18" customWidth="1"/>
    <col min="11008" max="11008" width="32" style="18" customWidth="1"/>
    <col min="11009" max="11011" width="10.33203125" style="18" customWidth="1"/>
    <col min="11012" max="11012" width="36.77734375" style="18" customWidth="1"/>
    <col min="11013" max="11015" width="10.33203125" style="18" customWidth="1"/>
    <col min="11016" max="11016" width="3.21875" style="18" customWidth="1"/>
    <col min="11017" max="11262" width="8.88671875" style="18"/>
    <col min="11263" max="11263" width="4.5546875" style="18" customWidth="1"/>
    <col min="11264" max="11264" width="32" style="18" customWidth="1"/>
    <col min="11265" max="11267" width="10.33203125" style="18" customWidth="1"/>
    <col min="11268" max="11268" width="36.77734375" style="18" customWidth="1"/>
    <col min="11269" max="11271" width="10.33203125" style="18" customWidth="1"/>
    <col min="11272" max="11272" width="3.21875" style="18" customWidth="1"/>
    <col min="11273" max="11518" width="8.88671875" style="18"/>
    <col min="11519" max="11519" width="4.5546875" style="18" customWidth="1"/>
    <col min="11520" max="11520" width="32" style="18" customWidth="1"/>
    <col min="11521" max="11523" width="10.33203125" style="18" customWidth="1"/>
    <col min="11524" max="11524" width="36.77734375" style="18" customWidth="1"/>
    <col min="11525" max="11527" width="10.33203125" style="18" customWidth="1"/>
    <col min="11528" max="11528" width="3.21875" style="18" customWidth="1"/>
    <col min="11529" max="11774" width="8.88671875" style="18"/>
    <col min="11775" max="11775" width="4.5546875" style="18" customWidth="1"/>
    <col min="11776" max="11776" width="32" style="18" customWidth="1"/>
    <col min="11777" max="11779" width="10.33203125" style="18" customWidth="1"/>
    <col min="11780" max="11780" width="36.77734375" style="18" customWidth="1"/>
    <col min="11781" max="11783" width="10.33203125" style="18" customWidth="1"/>
    <col min="11784" max="11784" width="3.21875" style="18" customWidth="1"/>
    <col min="11785" max="12030" width="8.88671875" style="18"/>
    <col min="12031" max="12031" width="4.5546875" style="18" customWidth="1"/>
    <col min="12032" max="12032" width="32" style="18" customWidth="1"/>
    <col min="12033" max="12035" width="10.33203125" style="18" customWidth="1"/>
    <col min="12036" max="12036" width="36.77734375" style="18" customWidth="1"/>
    <col min="12037" max="12039" width="10.33203125" style="18" customWidth="1"/>
    <col min="12040" max="12040" width="3.21875" style="18" customWidth="1"/>
    <col min="12041" max="12286" width="8.88671875" style="18"/>
    <col min="12287" max="12287" width="4.5546875" style="18" customWidth="1"/>
    <col min="12288" max="12288" width="32" style="18" customWidth="1"/>
    <col min="12289" max="12291" width="10.33203125" style="18" customWidth="1"/>
    <col min="12292" max="12292" width="36.77734375" style="18" customWidth="1"/>
    <col min="12293" max="12295" width="10.33203125" style="18" customWidth="1"/>
    <col min="12296" max="12296" width="3.21875" style="18" customWidth="1"/>
    <col min="12297" max="12542" width="8.88671875" style="18"/>
    <col min="12543" max="12543" width="4.5546875" style="18" customWidth="1"/>
    <col min="12544" max="12544" width="32" style="18" customWidth="1"/>
    <col min="12545" max="12547" width="10.33203125" style="18" customWidth="1"/>
    <col min="12548" max="12548" width="36.77734375" style="18" customWidth="1"/>
    <col min="12549" max="12551" width="10.33203125" style="18" customWidth="1"/>
    <col min="12552" max="12552" width="3.21875" style="18" customWidth="1"/>
    <col min="12553" max="12798" width="8.88671875" style="18"/>
    <col min="12799" max="12799" width="4.5546875" style="18" customWidth="1"/>
    <col min="12800" max="12800" width="32" style="18" customWidth="1"/>
    <col min="12801" max="12803" width="10.33203125" style="18" customWidth="1"/>
    <col min="12804" max="12804" width="36.77734375" style="18" customWidth="1"/>
    <col min="12805" max="12807" width="10.33203125" style="18" customWidth="1"/>
    <col min="12808" max="12808" width="3.21875" style="18" customWidth="1"/>
    <col min="12809" max="13054" width="8.88671875" style="18"/>
    <col min="13055" max="13055" width="4.5546875" style="18" customWidth="1"/>
    <col min="13056" max="13056" width="32" style="18" customWidth="1"/>
    <col min="13057" max="13059" width="10.33203125" style="18" customWidth="1"/>
    <col min="13060" max="13060" width="36.77734375" style="18" customWidth="1"/>
    <col min="13061" max="13063" width="10.33203125" style="18" customWidth="1"/>
    <col min="13064" max="13064" width="3.21875" style="18" customWidth="1"/>
    <col min="13065" max="13310" width="8.88671875" style="18"/>
    <col min="13311" max="13311" width="4.5546875" style="18" customWidth="1"/>
    <col min="13312" max="13312" width="32" style="18" customWidth="1"/>
    <col min="13313" max="13315" width="10.33203125" style="18" customWidth="1"/>
    <col min="13316" max="13316" width="36.77734375" style="18" customWidth="1"/>
    <col min="13317" max="13319" width="10.33203125" style="18" customWidth="1"/>
    <col min="13320" max="13320" width="3.21875" style="18" customWidth="1"/>
    <col min="13321" max="13566" width="8.88671875" style="18"/>
    <col min="13567" max="13567" width="4.5546875" style="18" customWidth="1"/>
    <col min="13568" max="13568" width="32" style="18" customWidth="1"/>
    <col min="13569" max="13571" width="10.33203125" style="18" customWidth="1"/>
    <col min="13572" max="13572" width="36.77734375" style="18" customWidth="1"/>
    <col min="13573" max="13575" width="10.33203125" style="18" customWidth="1"/>
    <col min="13576" max="13576" width="3.21875" style="18" customWidth="1"/>
    <col min="13577" max="13822" width="8.88671875" style="18"/>
    <col min="13823" max="13823" width="4.5546875" style="18" customWidth="1"/>
    <col min="13824" max="13824" width="32" style="18" customWidth="1"/>
    <col min="13825" max="13827" width="10.33203125" style="18" customWidth="1"/>
    <col min="13828" max="13828" width="36.77734375" style="18" customWidth="1"/>
    <col min="13829" max="13831" width="10.33203125" style="18" customWidth="1"/>
    <col min="13832" max="13832" width="3.21875" style="18" customWidth="1"/>
    <col min="13833" max="14078" width="8.88671875" style="18"/>
    <col min="14079" max="14079" width="4.5546875" style="18" customWidth="1"/>
    <col min="14080" max="14080" width="32" style="18" customWidth="1"/>
    <col min="14081" max="14083" width="10.33203125" style="18" customWidth="1"/>
    <col min="14084" max="14084" width="36.77734375" style="18" customWidth="1"/>
    <col min="14085" max="14087" width="10.33203125" style="18" customWidth="1"/>
    <col min="14088" max="14088" width="3.21875" style="18" customWidth="1"/>
    <col min="14089" max="14334" width="8.88671875" style="18"/>
    <col min="14335" max="14335" width="4.5546875" style="18" customWidth="1"/>
    <col min="14336" max="14336" width="32" style="18" customWidth="1"/>
    <col min="14337" max="14339" width="10.33203125" style="18" customWidth="1"/>
    <col min="14340" max="14340" width="36.77734375" style="18" customWidth="1"/>
    <col min="14341" max="14343" width="10.33203125" style="18" customWidth="1"/>
    <col min="14344" max="14344" width="3.21875" style="18" customWidth="1"/>
    <col min="14345" max="14590" width="8.88671875" style="18"/>
    <col min="14591" max="14591" width="4.5546875" style="18" customWidth="1"/>
    <col min="14592" max="14592" width="32" style="18" customWidth="1"/>
    <col min="14593" max="14595" width="10.33203125" style="18" customWidth="1"/>
    <col min="14596" max="14596" width="36.77734375" style="18" customWidth="1"/>
    <col min="14597" max="14599" width="10.33203125" style="18" customWidth="1"/>
    <col min="14600" max="14600" width="3.21875" style="18" customWidth="1"/>
    <col min="14601" max="14846" width="8.88671875" style="18"/>
    <col min="14847" max="14847" width="4.5546875" style="18" customWidth="1"/>
    <col min="14848" max="14848" width="32" style="18" customWidth="1"/>
    <col min="14849" max="14851" width="10.33203125" style="18" customWidth="1"/>
    <col min="14852" max="14852" width="36.77734375" style="18" customWidth="1"/>
    <col min="14853" max="14855" width="10.33203125" style="18" customWidth="1"/>
    <col min="14856" max="14856" width="3.21875" style="18" customWidth="1"/>
    <col min="14857" max="15102" width="8.88671875" style="18"/>
    <col min="15103" max="15103" width="4.5546875" style="18" customWidth="1"/>
    <col min="15104" max="15104" width="32" style="18" customWidth="1"/>
    <col min="15105" max="15107" width="10.33203125" style="18" customWidth="1"/>
    <col min="15108" max="15108" width="36.77734375" style="18" customWidth="1"/>
    <col min="15109" max="15111" width="10.33203125" style="18" customWidth="1"/>
    <col min="15112" max="15112" width="3.21875" style="18" customWidth="1"/>
    <col min="15113" max="15358" width="8.88671875" style="18"/>
    <col min="15359" max="15359" width="4.5546875" style="18" customWidth="1"/>
    <col min="15360" max="15360" width="32" style="18" customWidth="1"/>
    <col min="15361" max="15363" width="10.33203125" style="18" customWidth="1"/>
    <col min="15364" max="15364" width="36.77734375" style="18" customWidth="1"/>
    <col min="15365" max="15367" width="10.33203125" style="18" customWidth="1"/>
    <col min="15368" max="15368" width="3.21875" style="18" customWidth="1"/>
    <col min="15369" max="15614" width="8.88671875" style="18"/>
    <col min="15615" max="15615" width="4.5546875" style="18" customWidth="1"/>
    <col min="15616" max="15616" width="32" style="18" customWidth="1"/>
    <col min="15617" max="15619" width="10.33203125" style="18" customWidth="1"/>
    <col min="15620" max="15620" width="36.77734375" style="18" customWidth="1"/>
    <col min="15621" max="15623" width="10.33203125" style="18" customWidth="1"/>
    <col min="15624" max="15624" width="3.21875" style="18" customWidth="1"/>
    <col min="15625" max="15870" width="8.88671875" style="18"/>
    <col min="15871" max="15871" width="4.5546875" style="18" customWidth="1"/>
    <col min="15872" max="15872" width="32" style="18" customWidth="1"/>
    <col min="15873" max="15875" width="10.33203125" style="18" customWidth="1"/>
    <col min="15876" max="15876" width="36.77734375" style="18" customWidth="1"/>
    <col min="15877" max="15879" width="10.33203125" style="18" customWidth="1"/>
    <col min="15880" max="15880" width="3.21875" style="18" customWidth="1"/>
    <col min="15881" max="16126" width="8.88671875" style="18"/>
    <col min="16127" max="16127" width="4.5546875" style="18" customWidth="1"/>
    <col min="16128" max="16128" width="32" style="18" customWidth="1"/>
    <col min="16129" max="16131" width="10.33203125" style="18" customWidth="1"/>
    <col min="16132" max="16132" width="36.77734375" style="18" customWidth="1"/>
    <col min="16133" max="16135" width="10.33203125" style="18" customWidth="1"/>
    <col min="16136" max="16136" width="3.21875" style="18" customWidth="1"/>
    <col min="16137" max="16384" width="8.88671875" style="18"/>
  </cols>
  <sheetData>
    <row r="1" spans="1:9" ht="15" customHeight="1" x14ac:dyDescent="0.2">
      <c r="A1" s="109" t="s">
        <v>421</v>
      </c>
      <c r="B1" s="110"/>
    </row>
    <row r="2" spans="1:9" ht="39.75" customHeight="1" x14ac:dyDescent="0.2">
      <c r="A2" s="111" t="s">
        <v>265</v>
      </c>
      <c r="B2" s="111"/>
      <c r="C2" s="111"/>
      <c r="D2" s="111"/>
      <c r="E2" s="111"/>
      <c r="F2" s="111"/>
      <c r="G2" s="111"/>
      <c r="H2" s="111"/>
      <c r="I2" s="111"/>
    </row>
    <row r="3" spans="1:9" ht="15.75" thickBot="1" x14ac:dyDescent="0.25">
      <c r="G3" s="20"/>
      <c r="H3" s="59"/>
    </row>
    <row r="4" spans="1:9" ht="18" customHeight="1" thickBot="1" x14ac:dyDescent="0.25">
      <c r="A4" s="160" t="s">
        <v>147</v>
      </c>
      <c r="B4" s="161" t="s">
        <v>148</v>
      </c>
      <c r="C4" s="162"/>
      <c r="D4" s="163"/>
      <c r="E4" s="163"/>
      <c r="F4" s="164" t="s">
        <v>149</v>
      </c>
      <c r="G4" s="165"/>
      <c r="H4" s="165"/>
      <c r="I4" s="166"/>
    </row>
    <row r="5" spans="1:9" s="21" customFormat="1" ht="39.75" customHeight="1" thickBot="1" x14ac:dyDescent="0.25">
      <c r="A5" s="167"/>
      <c r="B5" s="168" t="s">
        <v>2</v>
      </c>
      <c r="C5" s="176" t="s">
        <v>450</v>
      </c>
      <c r="D5" s="169" t="s">
        <v>399</v>
      </c>
      <c r="E5" s="169" t="s">
        <v>445</v>
      </c>
      <c r="F5" s="168" t="s">
        <v>2</v>
      </c>
      <c r="G5" s="169" t="str">
        <f>C5</f>
        <v>2024. évi  előirányzat</v>
      </c>
      <c r="H5" s="169" t="s">
        <v>399</v>
      </c>
      <c r="I5" s="177" t="str">
        <f>E5</f>
        <v>2024.12.31. módosított előirányzat</v>
      </c>
    </row>
    <row r="6" spans="1:9" s="25" customFormat="1" ht="12" customHeight="1" thickBot="1" x14ac:dyDescent="0.25">
      <c r="A6" s="22" t="s">
        <v>150</v>
      </c>
      <c r="B6" s="23" t="s">
        <v>151</v>
      </c>
      <c r="C6" s="24" t="s">
        <v>152</v>
      </c>
      <c r="D6" s="55"/>
      <c r="E6" s="55"/>
      <c r="F6" s="23" t="s">
        <v>154</v>
      </c>
      <c r="G6" s="24" t="s">
        <v>155</v>
      </c>
      <c r="H6" s="24"/>
      <c r="I6" s="147"/>
    </row>
    <row r="7" spans="1:9" ht="12.95" customHeight="1" x14ac:dyDescent="0.2">
      <c r="A7" s="26" t="s">
        <v>156</v>
      </c>
      <c r="B7" s="49" t="s">
        <v>157</v>
      </c>
      <c r="C7" s="45">
        <f>'[2]Hivatal összesen'!K14</f>
        <v>0</v>
      </c>
      <c r="D7" s="61"/>
      <c r="E7" s="61"/>
      <c r="F7" s="49" t="s">
        <v>158</v>
      </c>
      <c r="G7" s="45">
        <f>'Hivatal összesen'!D43</f>
        <v>74100443</v>
      </c>
      <c r="H7" s="45">
        <f>I7-G7</f>
        <v>1335786</v>
      </c>
      <c r="I7" s="148">
        <f>'Hivatal összesen'!F43</f>
        <v>75436229</v>
      </c>
    </row>
    <row r="8" spans="1:9" ht="12.95" customHeight="1" x14ac:dyDescent="0.2">
      <c r="A8" s="27" t="s">
        <v>159</v>
      </c>
      <c r="B8" s="34" t="s">
        <v>160</v>
      </c>
      <c r="C8" s="37">
        <f>'Hivatal összesen'!D10</f>
        <v>0</v>
      </c>
      <c r="D8" s="37">
        <f>'Hivatal összesen'!E10</f>
        <v>5598761</v>
      </c>
      <c r="E8" s="37">
        <f>'Hivatal összesen'!F10</f>
        <v>5598761</v>
      </c>
      <c r="F8" s="34" t="s">
        <v>161</v>
      </c>
      <c r="G8" s="45">
        <f>'Hivatal összesen'!D44</f>
        <v>7594402.04</v>
      </c>
      <c r="H8" s="45">
        <f t="shared" ref="H8:H9" si="0">I8-G8</f>
        <v>3817503.9999999991</v>
      </c>
      <c r="I8" s="148">
        <f>'Hivatal összesen'!F44</f>
        <v>11411906.039999999</v>
      </c>
    </row>
    <row r="9" spans="1:9" ht="12.95" customHeight="1" x14ac:dyDescent="0.2">
      <c r="A9" s="27" t="s">
        <v>162</v>
      </c>
      <c r="B9" s="34" t="s">
        <v>163</v>
      </c>
      <c r="C9" s="56"/>
      <c r="D9" s="56"/>
      <c r="E9" s="56"/>
      <c r="F9" s="34" t="s">
        <v>164</v>
      </c>
      <c r="G9" s="37">
        <f>'Hivatal összesen'!D68</f>
        <v>16123600.220000001</v>
      </c>
      <c r="H9" s="45">
        <f t="shared" si="0"/>
        <v>689456.99999999814</v>
      </c>
      <c r="I9" s="148">
        <f>'Hivatal összesen'!F68</f>
        <v>16813057.219999999</v>
      </c>
    </row>
    <row r="10" spans="1:9" ht="12.95" customHeight="1" x14ac:dyDescent="0.2">
      <c r="A10" s="27" t="s">
        <v>165</v>
      </c>
      <c r="B10" s="34" t="s">
        <v>166</v>
      </c>
      <c r="C10" s="56"/>
      <c r="D10" s="56"/>
      <c r="E10" s="56"/>
      <c r="F10" s="34" t="s">
        <v>167</v>
      </c>
      <c r="G10" s="37"/>
      <c r="H10" s="37"/>
      <c r="I10" s="149"/>
    </row>
    <row r="11" spans="1:9" ht="12.95" customHeight="1" x14ac:dyDescent="0.2">
      <c r="A11" s="27" t="s">
        <v>168</v>
      </c>
      <c r="B11" s="93" t="s">
        <v>169</v>
      </c>
      <c r="C11" s="37">
        <f>'Hivatal összesen'!D15</f>
        <v>100000</v>
      </c>
      <c r="D11" s="37">
        <f>'Hivatal összesen'!E15</f>
        <v>301462</v>
      </c>
      <c r="E11" s="37">
        <f>'Hivatal összesen'!F15</f>
        <v>401462</v>
      </c>
      <c r="F11" s="34" t="s">
        <v>170</v>
      </c>
      <c r="G11" s="37">
        <f>'Hivatal összesen'!D77</f>
        <v>125000</v>
      </c>
      <c r="H11" s="37">
        <f>I11-G11</f>
        <v>0</v>
      </c>
      <c r="I11" s="149">
        <f>'Hivatal összesen'!F77</f>
        <v>125000</v>
      </c>
    </row>
    <row r="12" spans="1:9" ht="12.95" customHeight="1" x14ac:dyDescent="0.2">
      <c r="A12" s="27" t="s">
        <v>171</v>
      </c>
      <c r="B12" s="34" t="s">
        <v>172</v>
      </c>
      <c r="C12" s="94">
        <f>'[2]Hivatal összesen'!K247</f>
        <v>0</v>
      </c>
      <c r="D12" s="37"/>
      <c r="E12" s="95"/>
      <c r="F12" s="34" t="s">
        <v>173</v>
      </c>
      <c r="G12" s="82">
        <f>'[2]Hivatal összesen'!K483</f>
        <v>0</v>
      </c>
      <c r="H12" s="82"/>
      <c r="I12" s="150"/>
    </row>
    <row r="13" spans="1:9" ht="12.95" customHeight="1" x14ac:dyDescent="0.2">
      <c r="A13" s="27" t="s">
        <v>174</v>
      </c>
      <c r="B13" s="34" t="s">
        <v>175</v>
      </c>
      <c r="C13" s="94"/>
      <c r="D13" s="37"/>
      <c r="E13" s="56"/>
      <c r="F13" s="86"/>
      <c r="G13" s="82"/>
      <c r="H13" s="82"/>
      <c r="I13" s="150"/>
    </row>
    <row r="14" spans="1:9" ht="12.95" customHeight="1" x14ac:dyDescent="0.2">
      <c r="A14" s="27" t="s">
        <v>176</v>
      </c>
      <c r="B14" s="96"/>
      <c r="C14" s="94"/>
      <c r="D14" s="37"/>
      <c r="E14" s="56"/>
      <c r="F14" s="86"/>
      <c r="G14" s="82"/>
      <c r="H14" s="82"/>
      <c r="I14" s="150"/>
    </row>
    <row r="15" spans="1:9" ht="12.95" customHeight="1" x14ac:dyDescent="0.2">
      <c r="A15" s="27" t="s">
        <v>177</v>
      </c>
      <c r="B15" s="151"/>
      <c r="C15" s="94"/>
      <c r="D15" s="37"/>
      <c r="E15" s="95"/>
      <c r="F15" s="86"/>
      <c r="G15" s="82"/>
      <c r="H15" s="82"/>
      <c r="I15" s="150"/>
    </row>
    <row r="16" spans="1:9" ht="12.95" customHeight="1" x14ac:dyDescent="0.2">
      <c r="A16" s="27" t="s">
        <v>178</v>
      </c>
      <c r="B16" s="96"/>
      <c r="C16" s="94"/>
      <c r="D16" s="37"/>
      <c r="E16" s="56"/>
      <c r="F16" s="86"/>
      <c r="G16" s="82"/>
      <c r="H16" s="82"/>
      <c r="I16" s="150"/>
    </row>
    <row r="17" spans="1:9" ht="12.95" customHeight="1" x14ac:dyDescent="0.2">
      <c r="A17" s="27" t="s">
        <v>179</v>
      </c>
      <c r="B17" s="96"/>
      <c r="C17" s="37"/>
      <c r="D17" s="56"/>
      <c r="E17" s="56"/>
      <c r="F17" s="86"/>
      <c r="G17" s="82"/>
      <c r="H17" s="82"/>
      <c r="I17" s="150"/>
    </row>
    <row r="18" spans="1:9" ht="12.95" customHeight="1" thickBot="1" x14ac:dyDescent="0.25">
      <c r="A18" s="27" t="s">
        <v>180</v>
      </c>
      <c r="B18" s="97"/>
      <c r="C18" s="98"/>
      <c r="D18" s="99"/>
      <c r="E18" s="99"/>
      <c r="F18" s="86"/>
      <c r="G18" s="87"/>
      <c r="H18" s="87"/>
      <c r="I18" s="152"/>
    </row>
    <row r="19" spans="1:9" ht="21.75" thickBot="1" x14ac:dyDescent="0.25">
      <c r="A19" s="28" t="s">
        <v>181</v>
      </c>
      <c r="B19" s="29" t="s">
        <v>182</v>
      </c>
      <c r="C19" s="30">
        <f>SUM(C7:C18)</f>
        <v>100000</v>
      </c>
      <c r="D19" s="30">
        <f t="shared" ref="D19:E19" si="1">SUM(D7:D18)</f>
        <v>5900223</v>
      </c>
      <c r="E19" s="30">
        <f t="shared" si="1"/>
        <v>6000223</v>
      </c>
      <c r="F19" s="29" t="s">
        <v>183</v>
      </c>
      <c r="G19" s="30">
        <f>SUM(G7:G18)</f>
        <v>97943445.260000005</v>
      </c>
      <c r="H19" s="30">
        <f t="shared" ref="H19" si="2">SUM(H7:H18)</f>
        <v>5842746.9999999972</v>
      </c>
      <c r="I19" s="153">
        <f>SUM(I7:I18)</f>
        <v>103786192.25999999</v>
      </c>
    </row>
    <row r="20" spans="1:9" ht="12.95" customHeight="1" x14ac:dyDescent="0.2">
      <c r="A20" s="31" t="s">
        <v>184</v>
      </c>
      <c r="B20" s="32" t="s">
        <v>185</v>
      </c>
      <c r="C20" s="33">
        <f>+C21+C22+C23+C24</f>
        <v>97843445</v>
      </c>
      <c r="D20" s="33">
        <f t="shared" ref="D20:E20" si="3">+D21+D22+D23+D24</f>
        <v>0</v>
      </c>
      <c r="E20" s="33">
        <f t="shared" si="3"/>
        <v>97843445</v>
      </c>
      <c r="F20" s="34" t="s">
        <v>186</v>
      </c>
      <c r="G20" s="89"/>
      <c r="H20" s="89"/>
      <c r="I20" s="154"/>
    </row>
    <row r="21" spans="1:9" ht="12.95" customHeight="1" x14ac:dyDescent="0.2">
      <c r="A21" s="36" t="s">
        <v>187</v>
      </c>
      <c r="B21" s="34" t="s">
        <v>188</v>
      </c>
      <c r="C21" s="37">
        <f>'Hivatal összesen'!D22</f>
        <v>1577764</v>
      </c>
      <c r="D21" s="37">
        <f>'Hivatal összesen'!E22</f>
        <v>0</v>
      </c>
      <c r="E21" s="37">
        <f>'Hivatal összesen'!F22</f>
        <v>1577764</v>
      </c>
      <c r="F21" s="34" t="s">
        <v>189</v>
      </c>
      <c r="G21" s="82"/>
      <c r="H21" s="82"/>
      <c r="I21" s="150"/>
    </row>
    <row r="22" spans="1:9" ht="12.95" customHeight="1" x14ac:dyDescent="0.2">
      <c r="A22" s="36" t="s">
        <v>190</v>
      </c>
      <c r="B22" s="34" t="s">
        <v>191</v>
      </c>
      <c r="C22" s="56"/>
      <c r="D22" s="56"/>
      <c r="E22" s="56"/>
      <c r="F22" s="34" t="s">
        <v>192</v>
      </c>
      <c r="G22" s="82"/>
      <c r="H22" s="82"/>
      <c r="I22" s="150"/>
    </row>
    <row r="23" spans="1:9" ht="12.95" customHeight="1" x14ac:dyDescent="0.2">
      <c r="A23" s="36" t="s">
        <v>193</v>
      </c>
      <c r="B23" s="34" t="s">
        <v>194</v>
      </c>
      <c r="C23" s="56"/>
      <c r="D23" s="56"/>
      <c r="E23" s="56"/>
      <c r="F23" s="34" t="s">
        <v>195</v>
      </c>
      <c r="G23" s="82"/>
      <c r="H23" s="82"/>
      <c r="I23" s="150"/>
    </row>
    <row r="24" spans="1:9" ht="12.95" customHeight="1" x14ac:dyDescent="0.2">
      <c r="A24" s="36" t="s">
        <v>196</v>
      </c>
      <c r="B24" s="34" t="s">
        <v>197</v>
      </c>
      <c r="C24" s="37">
        <f>'Hivatal összesen'!D23</f>
        <v>96265681</v>
      </c>
      <c r="D24" s="37">
        <f>'Hivatal összesen'!E23</f>
        <v>0</v>
      </c>
      <c r="E24" s="37">
        <f>'Hivatal összesen'!F23</f>
        <v>96265681</v>
      </c>
      <c r="F24" s="32" t="s">
        <v>198</v>
      </c>
      <c r="G24" s="82"/>
      <c r="H24" s="82"/>
      <c r="I24" s="150"/>
    </row>
    <row r="25" spans="1:9" ht="12.95" customHeight="1" x14ac:dyDescent="0.2">
      <c r="A25" s="36" t="s">
        <v>199</v>
      </c>
      <c r="B25" s="34" t="s">
        <v>200</v>
      </c>
      <c r="C25" s="38">
        <f>+C26+C27</f>
        <v>0</v>
      </c>
      <c r="D25" s="58"/>
      <c r="E25" s="58"/>
      <c r="F25" s="34" t="s">
        <v>201</v>
      </c>
      <c r="G25" s="82"/>
      <c r="H25" s="82"/>
      <c r="I25" s="150"/>
    </row>
    <row r="26" spans="1:9" ht="12.95" customHeight="1" x14ac:dyDescent="0.2">
      <c r="A26" s="31" t="s">
        <v>202</v>
      </c>
      <c r="B26" s="32" t="s">
        <v>203</v>
      </c>
      <c r="C26" s="35"/>
      <c r="D26" s="57"/>
      <c r="E26" s="57"/>
      <c r="F26" s="49" t="s">
        <v>204</v>
      </c>
      <c r="G26" s="89"/>
      <c r="H26" s="89"/>
      <c r="I26" s="154"/>
    </row>
    <row r="27" spans="1:9" ht="12.95" customHeight="1" x14ac:dyDescent="0.2">
      <c r="A27" s="36" t="s">
        <v>205</v>
      </c>
      <c r="B27" s="34" t="s">
        <v>206</v>
      </c>
      <c r="C27" s="37"/>
      <c r="D27" s="56"/>
      <c r="E27" s="56"/>
      <c r="F27" s="34" t="s">
        <v>207</v>
      </c>
      <c r="G27" s="82"/>
      <c r="H27" s="82"/>
      <c r="I27" s="150"/>
    </row>
    <row r="28" spans="1:9" ht="12.95" customHeight="1" x14ac:dyDescent="0.2">
      <c r="A28" s="27" t="s">
        <v>208</v>
      </c>
      <c r="B28" s="34" t="s">
        <v>209</v>
      </c>
      <c r="C28" s="37"/>
      <c r="D28" s="56"/>
      <c r="E28" s="56"/>
      <c r="F28" s="34" t="s">
        <v>210</v>
      </c>
      <c r="G28" s="82"/>
      <c r="H28" s="82"/>
      <c r="I28" s="150"/>
    </row>
    <row r="29" spans="1:9" ht="30" customHeight="1" thickBot="1" x14ac:dyDescent="0.25">
      <c r="A29" s="39" t="s">
        <v>211</v>
      </c>
      <c r="B29" s="32" t="s">
        <v>212</v>
      </c>
      <c r="C29" s="35"/>
      <c r="D29" s="57"/>
      <c r="E29" s="57"/>
      <c r="F29" s="90"/>
      <c r="G29" s="89"/>
      <c r="H29" s="89"/>
      <c r="I29" s="154"/>
    </row>
    <row r="30" spans="1:9" ht="24" customHeight="1" thickBot="1" x14ac:dyDescent="0.25">
      <c r="A30" s="28" t="s">
        <v>213</v>
      </c>
      <c r="B30" s="29" t="s">
        <v>214</v>
      </c>
      <c r="C30" s="30">
        <f>+C20+C25+C28+C29</f>
        <v>97843445</v>
      </c>
      <c r="D30" s="30">
        <f t="shared" ref="D30" si="4">+D20+D25+D28+D29</f>
        <v>0</v>
      </c>
      <c r="E30" s="30">
        <f>+E20+E25+E28+E29</f>
        <v>97843445</v>
      </c>
      <c r="F30" s="29" t="s">
        <v>215</v>
      </c>
      <c r="G30" s="88">
        <f>SUM(G20:G29)</f>
        <v>0</v>
      </c>
      <c r="H30" s="88">
        <f t="shared" ref="H30:I30" si="5">SUM(H20:H29)</f>
        <v>0</v>
      </c>
      <c r="I30" s="155">
        <f t="shared" si="5"/>
        <v>0</v>
      </c>
    </row>
    <row r="31" spans="1:9" ht="15.75" thickBot="1" x14ac:dyDescent="0.25">
      <c r="A31" s="28" t="s">
        <v>216</v>
      </c>
      <c r="B31" s="40" t="s">
        <v>217</v>
      </c>
      <c r="C31" s="103">
        <f>+C19+C30</f>
        <v>97943445</v>
      </c>
      <c r="D31" s="103">
        <f t="shared" ref="D31:E31" si="6">+D19+D30</f>
        <v>5900223</v>
      </c>
      <c r="E31" s="103">
        <f t="shared" si="6"/>
        <v>103843668</v>
      </c>
      <c r="F31" s="104" t="s">
        <v>218</v>
      </c>
      <c r="G31" s="103">
        <f>+G19+G30</f>
        <v>97943445.260000005</v>
      </c>
      <c r="H31" s="103">
        <f t="shared" ref="H31:I31" si="7">+H19+H30</f>
        <v>5842746.9999999972</v>
      </c>
      <c r="I31" s="156">
        <f t="shared" si="7"/>
        <v>103786192.25999999</v>
      </c>
    </row>
    <row r="32" spans="1:9" ht="15.75" thickBot="1" x14ac:dyDescent="0.25">
      <c r="A32" s="28" t="s">
        <v>219</v>
      </c>
      <c r="B32" s="40" t="s">
        <v>220</v>
      </c>
      <c r="C32" s="103">
        <f>IF(C19-G19&lt;0,G19-C19,"-")</f>
        <v>97843445.260000005</v>
      </c>
      <c r="D32" s="103" t="str">
        <f t="shared" ref="D32" si="8">IF(D19-H19&lt;0,H19-D19,"-")</f>
        <v>-</v>
      </c>
      <c r="E32" s="103">
        <f>IF(E19-I19&lt;0,I19-E19,"-")</f>
        <v>97785969.25999999</v>
      </c>
      <c r="F32" s="104" t="s">
        <v>221</v>
      </c>
      <c r="G32" s="103" t="str">
        <f>IF(C19-G19&gt;0,C19-G19,"-")</f>
        <v>-</v>
      </c>
      <c r="H32" s="103">
        <f>IF(D19-H19&gt;0,D19-H19,"-")</f>
        <v>57476.000000002794</v>
      </c>
      <c r="I32" s="156" t="str">
        <f>IF(E19-I19&gt;0,E19-I19,"-")</f>
        <v>-</v>
      </c>
    </row>
    <row r="33" spans="1:9" ht="15.75" thickBot="1" x14ac:dyDescent="0.25">
      <c r="A33" s="28" t="s">
        <v>222</v>
      </c>
      <c r="B33" s="40" t="s">
        <v>223</v>
      </c>
      <c r="C33" s="103">
        <f>IF(C31-G31&lt;0,G31-C31,"-")</f>
        <v>0.26000000536441803</v>
      </c>
      <c r="D33" s="105"/>
      <c r="E33" s="105"/>
      <c r="F33" s="104" t="s">
        <v>224</v>
      </c>
      <c r="G33" s="103" t="str">
        <f>IF(C31-G31&gt;0,C31-G31,"-")</f>
        <v>-</v>
      </c>
      <c r="H33" s="103">
        <f>IF(D31-H31&gt;0,D31-H31,"-")</f>
        <v>57476.000000002794</v>
      </c>
      <c r="I33" s="156">
        <f>IF(E31-I31&gt;0,E31-I31,"-")</f>
        <v>57475.740000009537</v>
      </c>
    </row>
    <row r="34" spans="1:9" ht="18.75" x14ac:dyDescent="0.2">
      <c r="B34" s="108"/>
      <c r="C34" s="108"/>
      <c r="D34" s="108"/>
      <c r="E34" s="108"/>
      <c r="F34" s="108"/>
    </row>
  </sheetData>
  <mergeCells count="5">
    <mergeCell ref="A4:A5"/>
    <mergeCell ref="B34:F34"/>
    <mergeCell ref="A1:B1"/>
    <mergeCell ref="F4:I4"/>
    <mergeCell ref="A2:I2"/>
  </mergeCells>
  <pageMargins left="0.62864583333333335" right="0.23622047244094491" top="0.74803149606299213" bottom="0.74803149606299213" header="0.31496062992125984" footer="0.31496062992125984"/>
  <pageSetup paperSize="9" scale="85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4"/>
  <sheetViews>
    <sheetView view="pageLayout" topLeftCell="A10" zoomScaleNormal="100" workbookViewId="0">
      <selection activeCell="B37" sqref="B37"/>
    </sheetView>
  </sheetViews>
  <sheetFormatPr defaultRowHeight="15" x14ac:dyDescent="0.2"/>
  <cols>
    <col min="1" max="1" width="4.5546875" style="18" customWidth="1"/>
    <col min="2" max="2" width="33.21875" style="19" customWidth="1"/>
    <col min="3" max="5" width="10.33203125" style="18" customWidth="1"/>
    <col min="6" max="6" width="33.21875" style="18" customWidth="1"/>
    <col min="7" max="7" width="10.33203125" style="18" customWidth="1"/>
    <col min="8" max="8" width="9.109375" style="18" customWidth="1"/>
    <col min="9" max="9" width="8.88671875" style="18" customWidth="1"/>
    <col min="10" max="254" width="8.88671875" style="18"/>
    <col min="255" max="255" width="4.5546875" style="18" customWidth="1"/>
    <col min="256" max="256" width="33.21875" style="18" customWidth="1"/>
    <col min="257" max="259" width="10.33203125" style="18" customWidth="1"/>
    <col min="260" max="260" width="33.21875" style="18" customWidth="1"/>
    <col min="261" max="263" width="10.33203125" style="18" customWidth="1"/>
    <col min="264" max="264" width="3.21875" style="18" customWidth="1"/>
    <col min="265" max="510" width="8.88671875" style="18"/>
    <col min="511" max="511" width="4.5546875" style="18" customWidth="1"/>
    <col min="512" max="512" width="33.21875" style="18" customWidth="1"/>
    <col min="513" max="515" width="10.33203125" style="18" customWidth="1"/>
    <col min="516" max="516" width="33.21875" style="18" customWidth="1"/>
    <col min="517" max="519" width="10.33203125" style="18" customWidth="1"/>
    <col min="520" max="520" width="3.21875" style="18" customWidth="1"/>
    <col min="521" max="766" width="8.88671875" style="18"/>
    <col min="767" max="767" width="4.5546875" style="18" customWidth="1"/>
    <col min="768" max="768" width="33.21875" style="18" customWidth="1"/>
    <col min="769" max="771" width="10.33203125" style="18" customWidth="1"/>
    <col min="772" max="772" width="33.21875" style="18" customWidth="1"/>
    <col min="773" max="775" width="10.33203125" style="18" customWidth="1"/>
    <col min="776" max="776" width="3.21875" style="18" customWidth="1"/>
    <col min="777" max="1022" width="8.88671875" style="18"/>
    <col min="1023" max="1023" width="4.5546875" style="18" customWidth="1"/>
    <col min="1024" max="1024" width="33.21875" style="18" customWidth="1"/>
    <col min="1025" max="1027" width="10.33203125" style="18" customWidth="1"/>
    <col min="1028" max="1028" width="33.21875" style="18" customWidth="1"/>
    <col min="1029" max="1031" width="10.33203125" style="18" customWidth="1"/>
    <col min="1032" max="1032" width="3.21875" style="18" customWidth="1"/>
    <col min="1033" max="1278" width="8.88671875" style="18"/>
    <col min="1279" max="1279" width="4.5546875" style="18" customWidth="1"/>
    <col min="1280" max="1280" width="33.21875" style="18" customWidth="1"/>
    <col min="1281" max="1283" width="10.33203125" style="18" customWidth="1"/>
    <col min="1284" max="1284" width="33.21875" style="18" customWidth="1"/>
    <col min="1285" max="1287" width="10.33203125" style="18" customWidth="1"/>
    <col min="1288" max="1288" width="3.21875" style="18" customWidth="1"/>
    <col min="1289" max="1534" width="8.88671875" style="18"/>
    <col min="1535" max="1535" width="4.5546875" style="18" customWidth="1"/>
    <col min="1536" max="1536" width="33.21875" style="18" customWidth="1"/>
    <col min="1537" max="1539" width="10.33203125" style="18" customWidth="1"/>
    <col min="1540" max="1540" width="33.21875" style="18" customWidth="1"/>
    <col min="1541" max="1543" width="10.33203125" style="18" customWidth="1"/>
    <col min="1544" max="1544" width="3.21875" style="18" customWidth="1"/>
    <col min="1545" max="1790" width="8.88671875" style="18"/>
    <col min="1791" max="1791" width="4.5546875" style="18" customWidth="1"/>
    <col min="1792" max="1792" width="33.21875" style="18" customWidth="1"/>
    <col min="1793" max="1795" width="10.33203125" style="18" customWidth="1"/>
    <col min="1796" max="1796" width="33.21875" style="18" customWidth="1"/>
    <col min="1797" max="1799" width="10.33203125" style="18" customWidth="1"/>
    <col min="1800" max="1800" width="3.21875" style="18" customWidth="1"/>
    <col min="1801" max="2046" width="8.88671875" style="18"/>
    <col min="2047" max="2047" width="4.5546875" style="18" customWidth="1"/>
    <col min="2048" max="2048" width="33.21875" style="18" customWidth="1"/>
    <col min="2049" max="2051" width="10.33203125" style="18" customWidth="1"/>
    <col min="2052" max="2052" width="33.21875" style="18" customWidth="1"/>
    <col min="2053" max="2055" width="10.33203125" style="18" customWidth="1"/>
    <col min="2056" max="2056" width="3.21875" style="18" customWidth="1"/>
    <col min="2057" max="2302" width="8.88671875" style="18"/>
    <col min="2303" max="2303" width="4.5546875" style="18" customWidth="1"/>
    <col min="2304" max="2304" width="33.21875" style="18" customWidth="1"/>
    <col min="2305" max="2307" width="10.33203125" style="18" customWidth="1"/>
    <col min="2308" max="2308" width="33.21875" style="18" customWidth="1"/>
    <col min="2309" max="2311" width="10.33203125" style="18" customWidth="1"/>
    <col min="2312" max="2312" width="3.21875" style="18" customWidth="1"/>
    <col min="2313" max="2558" width="8.88671875" style="18"/>
    <col min="2559" max="2559" width="4.5546875" style="18" customWidth="1"/>
    <col min="2560" max="2560" width="33.21875" style="18" customWidth="1"/>
    <col min="2561" max="2563" width="10.33203125" style="18" customWidth="1"/>
    <col min="2564" max="2564" width="33.21875" style="18" customWidth="1"/>
    <col min="2565" max="2567" width="10.33203125" style="18" customWidth="1"/>
    <col min="2568" max="2568" width="3.21875" style="18" customWidth="1"/>
    <col min="2569" max="2814" width="8.88671875" style="18"/>
    <col min="2815" max="2815" width="4.5546875" style="18" customWidth="1"/>
    <col min="2816" max="2816" width="33.21875" style="18" customWidth="1"/>
    <col min="2817" max="2819" width="10.33203125" style="18" customWidth="1"/>
    <col min="2820" max="2820" width="33.21875" style="18" customWidth="1"/>
    <col min="2821" max="2823" width="10.33203125" style="18" customWidth="1"/>
    <col min="2824" max="2824" width="3.21875" style="18" customWidth="1"/>
    <col min="2825" max="3070" width="8.88671875" style="18"/>
    <col min="3071" max="3071" width="4.5546875" style="18" customWidth="1"/>
    <col min="3072" max="3072" width="33.21875" style="18" customWidth="1"/>
    <col min="3073" max="3075" width="10.33203125" style="18" customWidth="1"/>
    <col min="3076" max="3076" width="33.21875" style="18" customWidth="1"/>
    <col min="3077" max="3079" width="10.33203125" style="18" customWidth="1"/>
    <col min="3080" max="3080" width="3.21875" style="18" customWidth="1"/>
    <col min="3081" max="3326" width="8.88671875" style="18"/>
    <col min="3327" max="3327" width="4.5546875" style="18" customWidth="1"/>
    <col min="3328" max="3328" width="33.21875" style="18" customWidth="1"/>
    <col min="3329" max="3331" width="10.33203125" style="18" customWidth="1"/>
    <col min="3332" max="3332" width="33.21875" style="18" customWidth="1"/>
    <col min="3333" max="3335" width="10.33203125" style="18" customWidth="1"/>
    <col min="3336" max="3336" width="3.21875" style="18" customWidth="1"/>
    <col min="3337" max="3582" width="8.88671875" style="18"/>
    <col min="3583" max="3583" width="4.5546875" style="18" customWidth="1"/>
    <col min="3584" max="3584" width="33.21875" style="18" customWidth="1"/>
    <col min="3585" max="3587" width="10.33203125" style="18" customWidth="1"/>
    <col min="3588" max="3588" width="33.21875" style="18" customWidth="1"/>
    <col min="3589" max="3591" width="10.33203125" style="18" customWidth="1"/>
    <col min="3592" max="3592" width="3.21875" style="18" customWidth="1"/>
    <col min="3593" max="3838" width="8.88671875" style="18"/>
    <col min="3839" max="3839" width="4.5546875" style="18" customWidth="1"/>
    <col min="3840" max="3840" width="33.21875" style="18" customWidth="1"/>
    <col min="3841" max="3843" width="10.33203125" style="18" customWidth="1"/>
    <col min="3844" max="3844" width="33.21875" style="18" customWidth="1"/>
    <col min="3845" max="3847" width="10.33203125" style="18" customWidth="1"/>
    <col min="3848" max="3848" width="3.21875" style="18" customWidth="1"/>
    <col min="3849" max="4094" width="8.88671875" style="18"/>
    <col min="4095" max="4095" width="4.5546875" style="18" customWidth="1"/>
    <col min="4096" max="4096" width="33.21875" style="18" customWidth="1"/>
    <col min="4097" max="4099" width="10.33203125" style="18" customWidth="1"/>
    <col min="4100" max="4100" width="33.21875" style="18" customWidth="1"/>
    <col min="4101" max="4103" width="10.33203125" style="18" customWidth="1"/>
    <col min="4104" max="4104" width="3.21875" style="18" customWidth="1"/>
    <col min="4105" max="4350" width="8.88671875" style="18"/>
    <col min="4351" max="4351" width="4.5546875" style="18" customWidth="1"/>
    <col min="4352" max="4352" width="33.21875" style="18" customWidth="1"/>
    <col min="4353" max="4355" width="10.33203125" style="18" customWidth="1"/>
    <col min="4356" max="4356" width="33.21875" style="18" customWidth="1"/>
    <col min="4357" max="4359" width="10.33203125" style="18" customWidth="1"/>
    <col min="4360" max="4360" width="3.21875" style="18" customWidth="1"/>
    <col min="4361" max="4606" width="8.88671875" style="18"/>
    <col min="4607" max="4607" width="4.5546875" style="18" customWidth="1"/>
    <col min="4608" max="4608" width="33.21875" style="18" customWidth="1"/>
    <col min="4609" max="4611" width="10.33203125" style="18" customWidth="1"/>
    <col min="4612" max="4612" width="33.21875" style="18" customWidth="1"/>
    <col min="4613" max="4615" width="10.33203125" style="18" customWidth="1"/>
    <col min="4616" max="4616" width="3.21875" style="18" customWidth="1"/>
    <col min="4617" max="4862" width="8.88671875" style="18"/>
    <col min="4863" max="4863" width="4.5546875" style="18" customWidth="1"/>
    <col min="4864" max="4864" width="33.21875" style="18" customWidth="1"/>
    <col min="4865" max="4867" width="10.33203125" style="18" customWidth="1"/>
    <col min="4868" max="4868" width="33.21875" style="18" customWidth="1"/>
    <col min="4869" max="4871" width="10.33203125" style="18" customWidth="1"/>
    <col min="4872" max="4872" width="3.21875" style="18" customWidth="1"/>
    <col min="4873" max="5118" width="8.88671875" style="18"/>
    <col min="5119" max="5119" width="4.5546875" style="18" customWidth="1"/>
    <col min="5120" max="5120" width="33.21875" style="18" customWidth="1"/>
    <col min="5121" max="5123" width="10.33203125" style="18" customWidth="1"/>
    <col min="5124" max="5124" width="33.21875" style="18" customWidth="1"/>
    <col min="5125" max="5127" width="10.33203125" style="18" customWidth="1"/>
    <col min="5128" max="5128" width="3.21875" style="18" customWidth="1"/>
    <col min="5129" max="5374" width="8.88671875" style="18"/>
    <col min="5375" max="5375" width="4.5546875" style="18" customWidth="1"/>
    <col min="5376" max="5376" width="33.21875" style="18" customWidth="1"/>
    <col min="5377" max="5379" width="10.33203125" style="18" customWidth="1"/>
    <col min="5380" max="5380" width="33.21875" style="18" customWidth="1"/>
    <col min="5381" max="5383" width="10.33203125" style="18" customWidth="1"/>
    <col min="5384" max="5384" width="3.21875" style="18" customWidth="1"/>
    <col min="5385" max="5630" width="8.88671875" style="18"/>
    <col min="5631" max="5631" width="4.5546875" style="18" customWidth="1"/>
    <col min="5632" max="5632" width="33.21875" style="18" customWidth="1"/>
    <col min="5633" max="5635" width="10.33203125" style="18" customWidth="1"/>
    <col min="5636" max="5636" width="33.21875" style="18" customWidth="1"/>
    <col min="5637" max="5639" width="10.33203125" style="18" customWidth="1"/>
    <col min="5640" max="5640" width="3.21875" style="18" customWidth="1"/>
    <col min="5641" max="5886" width="8.88671875" style="18"/>
    <col min="5887" max="5887" width="4.5546875" style="18" customWidth="1"/>
    <col min="5888" max="5888" width="33.21875" style="18" customWidth="1"/>
    <col min="5889" max="5891" width="10.33203125" style="18" customWidth="1"/>
    <col min="5892" max="5892" width="33.21875" style="18" customWidth="1"/>
    <col min="5893" max="5895" width="10.33203125" style="18" customWidth="1"/>
    <col min="5896" max="5896" width="3.21875" style="18" customWidth="1"/>
    <col min="5897" max="6142" width="8.88671875" style="18"/>
    <col min="6143" max="6143" width="4.5546875" style="18" customWidth="1"/>
    <col min="6144" max="6144" width="33.21875" style="18" customWidth="1"/>
    <col min="6145" max="6147" width="10.33203125" style="18" customWidth="1"/>
    <col min="6148" max="6148" width="33.21875" style="18" customWidth="1"/>
    <col min="6149" max="6151" width="10.33203125" style="18" customWidth="1"/>
    <col min="6152" max="6152" width="3.21875" style="18" customWidth="1"/>
    <col min="6153" max="6398" width="8.88671875" style="18"/>
    <col min="6399" max="6399" width="4.5546875" style="18" customWidth="1"/>
    <col min="6400" max="6400" width="33.21875" style="18" customWidth="1"/>
    <col min="6401" max="6403" width="10.33203125" style="18" customWidth="1"/>
    <col min="6404" max="6404" width="33.21875" style="18" customWidth="1"/>
    <col min="6405" max="6407" width="10.33203125" style="18" customWidth="1"/>
    <col min="6408" max="6408" width="3.21875" style="18" customWidth="1"/>
    <col min="6409" max="6654" width="8.88671875" style="18"/>
    <col min="6655" max="6655" width="4.5546875" style="18" customWidth="1"/>
    <col min="6656" max="6656" width="33.21875" style="18" customWidth="1"/>
    <col min="6657" max="6659" width="10.33203125" style="18" customWidth="1"/>
    <col min="6660" max="6660" width="33.21875" style="18" customWidth="1"/>
    <col min="6661" max="6663" width="10.33203125" style="18" customWidth="1"/>
    <col min="6664" max="6664" width="3.21875" style="18" customWidth="1"/>
    <col min="6665" max="6910" width="8.88671875" style="18"/>
    <col min="6911" max="6911" width="4.5546875" style="18" customWidth="1"/>
    <col min="6912" max="6912" width="33.21875" style="18" customWidth="1"/>
    <col min="6913" max="6915" width="10.33203125" style="18" customWidth="1"/>
    <col min="6916" max="6916" width="33.21875" style="18" customWidth="1"/>
    <col min="6917" max="6919" width="10.33203125" style="18" customWidth="1"/>
    <col min="6920" max="6920" width="3.21875" style="18" customWidth="1"/>
    <col min="6921" max="7166" width="8.88671875" style="18"/>
    <col min="7167" max="7167" width="4.5546875" style="18" customWidth="1"/>
    <col min="7168" max="7168" width="33.21875" style="18" customWidth="1"/>
    <col min="7169" max="7171" width="10.33203125" style="18" customWidth="1"/>
    <col min="7172" max="7172" width="33.21875" style="18" customWidth="1"/>
    <col min="7173" max="7175" width="10.33203125" style="18" customWidth="1"/>
    <col min="7176" max="7176" width="3.21875" style="18" customWidth="1"/>
    <col min="7177" max="7422" width="8.88671875" style="18"/>
    <col min="7423" max="7423" width="4.5546875" style="18" customWidth="1"/>
    <col min="7424" max="7424" width="33.21875" style="18" customWidth="1"/>
    <col min="7425" max="7427" width="10.33203125" style="18" customWidth="1"/>
    <col min="7428" max="7428" width="33.21875" style="18" customWidth="1"/>
    <col min="7429" max="7431" width="10.33203125" style="18" customWidth="1"/>
    <col min="7432" max="7432" width="3.21875" style="18" customWidth="1"/>
    <col min="7433" max="7678" width="8.88671875" style="18"/>
    <col min="7679" max="7679" width="4.5546875" style="18" customWidth="1"/>
    <col min="7680" max="7680" width="33.21875" style="18" customWidth="1"/>
    <col min="7681" max="7683" width="10.33203125" style="18" customWidth="1"/>
    <col min="7684" max="7684" width="33.21875" style="18" customWidth="1"/>
    <col min="7685" max="7687" width="10.33203125" style="18" customWidth="1"/>
    <col min="7688" max="7688" width="3.21875" style="18" customWidth="1"/>
    <col min="7689" max="7934" width="8.88671875" style="18"/>
    <col min="7935" max="7935" width="4.5546875" style="18" customWidth="1"/>
    <col min="7936" max="7936" width="33.21875" style="18" customWidth="1"/>
    <col min="7937" max="7939" width="10.33203125" style="18" customWidth="1"/>
    <col min="7940" max="7940" width="33.21875" style="18" customWidth="1"/>
    <col min="7941" max="7943" width="10.33203125" style="18" customWidth="1"/>
    <col min="7944" max="7944" width="3.21875" style="18" customWidth="1"/>
    <col min="7945" max="8190" width="8.88671875" style="18"/>
    <col min="8191" max="8191" width="4.5546875" style="18" customWidth="1"/>
    <col min="8192" max="8192" width="33.21875" style="18" customWidth="1"/>
    <col min="8193" max="8195" width="10.33203125" style="18" customWidth="1"/>
    <col min="8196" max="8196" width="33.21875" style="18" customWidth="1"/>
    <col min="8197" max="8199" width="10.33203125" style="18" customWidth="1"/>
    <col min="8200" max="8200" width="3.21875" style="18" customWidth="1"/>
    <col min="8201" max="8446" width="8.88671875" style="18"/>
    <col min="8447" max="8447" width="4.5546875" style="18" customWidth="1"/>
    <col min="8448" max="8448" width="33.21875" style="18" customWidth="1"/>
    <col min="8449" max="8451" width="10.33203125" style="18" customWidth="1"/>
    <col min="8452" max="8452" width="33.21875" style="18" customWidth="1"/>
    <col min="8453" max="8455" width="10.33203125" style="18" customWidth="1"/>
    <col min="8456" max="8456" width="3.21875" style="18" customWidth="1"/>
    <col min="8457" max="8702" width="8.88671875" style="18"/>
    <col min="8703" max="8703" width="4.5546875" style="18" customWidth="1"/>
    <col min="8704" max="8704" width="33.21875" style="18" customWidth="1"/>
    <col min="8705" max="8707" width="10.33203125" style="18" customWidth="1"/>
    <col min="8708" max="8708" width="33.21875" style="18" customWidth="1"/>
    <col min="8709" max="8711" width="10.33203125" style="18" customWidth="1"/>
    <col min="8712" max="8712" width="3.21875" style="18" customWidth="1"/>
    <col min="8713" max="8958" width="8.88671875" style="18"/>
    <col min="8959" max="8959" width="4.5546875" style="18" customWidth="1"/>
    <col min="8960" max="8960" width="33.21875" style="18" customWidth="1"/>
    <col min="8961" max="8963" width="10.33203125" style="18" customWidth="1"/>
    <col min="8964" max="8964" width="33.21875" style="18" customWidth="1"/>
    <col min="8965" max="8967" width="10.33203125" style="18" customWidth="1"/>
    <col min="8968" max="8968" width="3.21875" style="18" customWidth="1"/>
    <col min="8969" max="9214" width="8.88671875" style="18"/>
    <col min="9215" max="9215" width="4.5546875" style="18" customWidth="1"/>
    <col min="9216" max="9216" width="33.21875" style="18" customWidth="1"/>
    <col min="9217" max="9219" width="10.33203125" style="18" customWidth="1"/>
    <col min="9220" max="9220" width="33.21875" style="18" customWidth="1"/>
    <col min="9221" max="9223" width="10.33203125" style="18" customWidth="1"/>
    <col min="9224" max="9224" width="3.21875" style="18" customWidth="1"/>
    <col min="9225" max="9470" width="8.88671875" style="18"/>
    <col min="9471" max="9471" width="4.5546875" style="18" customWidth="1"/>
    <col min="9472" max="9472" width="33.21875" style="18" customWidth="1"/>
    <col min="9473" max="9475" width="10.33203125" style="18" customWidth="1"/>
    <col min="9476" max="9476" width="33.21875" style="18" customWidth="1"/>
    <col min="9477" max="9479" width="10.33203125" style="18" customWidth="1"/>
    <col min="9480" max="9480" width="3.21875" style="18" customWidth="1"/>
    <col min="9481" max="9726" width="8.88671875" style="18"/>
    <col min="9727" max="9727" width="4.5546875" style="18" customWidth="1"/>
    <col min="9728" max="9728" width="33.21875" style="18" customWidth="1"/>
    <col min="9729" max="9731" width="10.33203125" style="18" customWidth="1"/>
    <col min="9732" max="9732" width="33.21875" style="18" customWidth="1"/>
    <col min="9733" max="9735" width="10.33203125" style="18" customWidth="1"/>
    <col min="9736" max="9736" width="3.21875" style="18" customWidth="1"/>
    <col min="9737" max="9982" width="8.88671875" style="18"/>
    <col min="9983" max="9983" width="4.5546875" style="18" customWidth="1"/>
    <col min="9984" max="9984" width="33.21875" style="18" customWidth="1"/>
    <col min="9985" max="9987" width="10.33203125" style="18" customWidth="1"/>
    <col min="9988" max="9988" width="33.21875" style="18" customWidth="1"/>
    <col min="9989" max="9991" width="10.33203125" style="18" customWidth="1"/>
    <col min="9992" max="9992" width="3.21875" style="18" customWidth="1"/>
    <col min="9993" max="10238" width="8.88671875" style="18"/>
    <col min="10239" max="10239" width="4.5546875" style="18" customWidth="1"/>
    <col min="10240" max="10240" width="33.21875" style="18" customWidth="1"/>
    <col min="10241" max="10243" width="10.33203125" style="18" customWidth="1"/>
    <col min="10244" max="10244" width="33.21875" style="18" customWidth="1"/>
    <col min="10245" max="10247" width="10.33203125" style="18" customWidth="1"/>
    <col min="10248" max="10248" width="3.21875" style="18" customWidth="1"/>
    <col min="10249" max="10494" width="8.88671875" style="18"/>
    <col min="10495" max="10495" width="4.5546875" style="18" customWidth="1"/>
    <col min="10496" max="10496" width="33.21875" style="18" customWidth="1"/>
    <col min="10497" max="10499" width="10.33203125" style="18" customWidth="1"/>
    <col min="10500" max="10500" width="33.21875" style="18" customWidth="1"/>
    <col min="10501" max="10503" width="10.33203125" style="18" customWidth="1"/>
    <col min="10504" max="10504" width="3.21875" style="18" customWidth="1"/>
    <col min="10505" max="10750" width="8.88671875" style="18"/>
    <col min="10751" max="10751" width="4.5546875" style="18" customWidth="1"/>
    <col min="10752" max="10752" width="33.21875" style="18" customWidth="1"/>
    <col min="10753" max="10755" width="10.33203125" style="18" customWidth="1"/>
    <col min="10756" max="10756" width="33.21875" style="18" customWidth="1"/>
    <col min="10757" max="10759" width="10.33203125" style="18" customWidth="1"/>
    <col min="10760" max="10760" width="3.21875" style="18" customWidth="1"/>
    <col min="10761" max="11006" width="8.88671875" style="18"/>
    <col min="11007" max="11007" width="4.5546875" style="18" customWidth="1"/>
    <col min="11008" max="11008" width="33.21875" style="18" customWidth="1"/>
    <col min="11009" max="11011" width="10.33203125" style="18" customWidth="1"/>
    <col min="11012" max="11012" width="33.21875" style="18" customWidth="1"/>
    <col min="11013" max="11015" width="10.33203125" style="18" customWidth="1"/>
    <col min="11016" max="11016" width="3.21875" style="18" customWidth="1"/>
    <col min="11017" max="11262" width="8.88671875" style="18"/>
    <col min="11263" max="11263" width="4.5546875" style="18" customWidth="1"/>
    <col min="11264" max="11264" width="33.21875" style="18" customWidth="1"/>
    <col min="11265" max="11267" width="10.33203125" style="18" customWidth="1"/>
    <col min="11268" max="11268" width="33.21875" style="18" customWidth="1"/>
    <col min="11269" max="11271" width="10.33203125" style="18" customWidth="1"/>
    <col min="11272" max="11272" width="3.21875" style="18" customWidth="1"/>
    <col min="11273" max="11518" width="8.88671875" style="18"/>
    <col min="11519" max="11519" width="4.5546875" style="18" customWidth="1"/>
    <col min="11520" max="11520" width="33.21875" style="18" customWidth="1"/>
    <col min="11521" max="11523" width="10.33203125" style="18" customWidth="1"/>
    <col min="11524" max="11524" width="33.21875" style="18" customWidth="1"/>
    <col min="11525" max="11527" width="10.33203125" style="18" customWidth="1"/>
    <col min="11528" max="11528" width="3.21875" style="18" customWidth="1"/>
    <col min="11529" max="11774" width="8.88671875" style="18"/>
    <col min="11775" max="11775" width="4.5546875" style="18" customWidth="1"/>
    <col min="11776" max="11776" width="33.21875" style="18" customWidth="1"/>
    <col min="11777" max="11779" width="10.33203125" style="18" customWidth="1"/>
    <col min="11780" max="11780" width="33.21875" style="18" customWidth="1"/>
    <col min="11781" max="11783" width="10.33203125" style="18" customWidth="1"/>
    <col min="11784" max="11784" width="3.21875" style="18" customWidth="1"/>
    <col min="11785" max="12030" width="8.88671875" style="18"/>
    <col min="12031" max="12031" width="4.5546875" style="18" customWidth="1"/>
    <col min="12032" max="12032" width="33.21875" style="18" customWidth="1"/>
    <col min="12033" max="12035" width="10.33203125" style="18" customWidth="1"/>
    <col min="12036" max="12036" width="33.21875" style="18" customWidth="1"/>
    <col min="12037" max="12039" width="10.33203125" style="18" customWidth="1"/>
    <col min="12040" max="12040" width="3.21875" style="18" customWidth="1"/>
    <col min="12041" max="12286" width="8.88671875" style="18"/>
    <col min="12287" max="12287" width="4.5546875" style="18" customWidth="1"/>
    <col min="12288" max="12288" width="33.21875" style="18" customWidth="1"/>
    <col min="12289" max="12291" width="10.33203125" style="18" customWidth="1"/>
    <col min="12292" max="12292" width="33.21875" style="18" customWidth="1"/>
    <col min="12293" max="12295" width="10.33203125" style="18" customWidth="1"/>
    <col min="12296" max="12296" width="3.21875" style="18" customWidth="1"/>
    <col min="12297" max="12542" width="8.88671875" style="18"/>
    <col min="12543" max="12543" width="4.5546875" style="18" customWidth="1"/>
    <col min="12544" max="12544" width="33.21875" style="18" customWidth="1"/>
    <col min="12545" max="12547" width="10.33203125" style="18" customWidth="1"/>
    <col min="12548" max="12548" width="33.21875" style="18" customWidth="1"/>
    <col min="12549" max="12551" width="10.33203125" style="18" customWidth="1"/>
    <col min="12552" max="12552" width="3.21875" style="18" customWidth="1"/>
    <col min="12553" max="12798" width="8.88671875" style="18"/>
    <col min="12799" max="12799" width="4.5546875" style="18" customWidth="1"/>
    <col min="12800" max="12800" width="33.21875" style="18" customWidth="1"/>
    <col min="12801" max="12803" width="10.33203125" style="18" customWidth="1"/>
    <col min="12804" max="12804" width="33.21875" style="18" customWidth="1"/>
    <col min="12805" max="12807" width="10.33203125" style="18" customWidth="1"/>
    <col min="12808" max="12808" width="3.21875" style="18" customWidth="1"/>
    <col min="12809" max="13054" width="8.88671875" style="18"/>
    <col min="13055" max="13055" width="4.5546875" style="18" customWidth="1"/>
    <col min="13056" max="13056" width="33.21875" style="18" customWidth="1"/>
    <col min="13057" max="13059" width="10.33203125" style="18" customWidth="1"/>
    <col min="13060" max="13060" width="33.21875" style="18" customWidth="1"/>
    <col min="13061" max="13063" width="10.33203125" style="18" customWidth="1"/>
    <col min="13064" max="13064" width="3.21875" style="18" customWidth="1"/>
    <col min="13065" max="13310" width="8.88671875" style="18"/>
    <col min="13311" max="13311" width="4.5546875" style="18" customWidth="1"/>
    <col min="13312" max="13312" width="33.21875" style="18" customWidth="1"/>
    <col min="13313" max="13315" width="10.33203125" style="18" customWidth="1"/>
    <col min="13316" max="13316" width="33.21875" style="18" customWidth="1"/>
    <col min="13317" max="13319" width="10.33203125" style="18" customWidth="1"/>
    <col min="13320" max="13320" width="3.21875" style="18" customWidth="1"/>
    <col min="13321" max="13566" width="8.88671875" style="18"/>
    <col min="13567" max="13567" width="4.5546875" style="18" customWidth="1"/>
    <col min="13568" max="13568" width="33.21875" style="18" customWidth="1"/>
    <col min="13569" max="13571" width="10.33203125" style="18" customWidth="1"/>
    <col min="13572" max="13572" width="33.21875" style="18" customWidth="1"/>
    <col min="13573" max="13575" width="10.33203125" style="18" customWidth="1"/>
    <col min="13576" max="13576" width="3.21875" style="18" customWidth="1"/>
    <col min="13577" max="13822" width="8.88671875" style="18"/>
    <col min="13823" max="13823" width="4.5546875" style="18" customWidth="1"/>
    <col min="13824" max="13824" width="33.21875" style="18" customWidth="1"/>
    <col min="13825" max="13827" width="10.33203125" style="18" customWidth="1"/>
    <col min="13828" max="13828" width="33.21875" style="18" customWidth="1"/>
    <col min="13829" max="13831" width="10.33203125" style="18" customWidth="1"/>
    <col min="13832" max="13832" width="3.21875" style="18" customWidth="1"/>
    <col min="13833" max="14078" width="8.88671875" style="18"/>
    <col min="14079" max="14079" width="4.5546875" style="18" customWidth="1"/>
    <col min="14080" max="14080" width="33.21875" style="18" customWidth="1"/>
    <col min="14081" max="14083" width="10.33203125" style="18" customWidth="1"/>
    <col min="14084" max="14084" width="33.21875" style="18" customWidth="1"/>
    <col min="14085" max="14087" width="10.33203125" style="18" customWidth="1"/>
    <col min="14088" max="14088" width="3.21875" style="18" customWidth="1"/>
    <col min="14089" max="14334" width="8.88671875" style="18"/>
    <col min="14335" max="14335" width="4.5546875" style="18" customWidth="1"/>
    <col min="14336" max="14336" width="33.21875" style="18" customWidth="1"/>
    <col min="14337" max="14339" width="10.33203125" style="18" customWidth="1"/>
    <col min="14340" max="14340" width="33.21875" style="18" customWidth="1"/>
    <col min="14341" max="14343" width="10.33203125" style="18" customWidth="1"/>
    <col min="14344" max="14344" width="3.21875" style="18" customWidth="1"/>
    <col min="14345" max="14590" width="8.88671875" style="18"/>
    <col min="14591" max="14591" width="4.5546875" style="18" customWidth="1"/>
    <col min="14592" max="14592" width="33.21875" style="18" customWidth="1"/>
    <col min="14593" max="14595" width="10.33203125" style="18" customWidth="1"/>
    <col min="14596" max="14596" width="33.21875" style="18" customWidth="1"/>
    <col min="14597" max="14599" width="10.33203125" style="18" customWidth="1"/>
    <col min="14600" max="14600" width="3.21875" style="18" customWidth="1"/>
    <col min="14601" max="14846" width="8.88671875" style="18"/>
    <col min="14847" max="14847" width="4.5546875" style="18" customWidth="1"/>
    <col min="14848" max="14848" width="33.21875" style="18" customWidth="1"/>
    <col min="14849" max="14851" width="10.33203125" style="18" customWidth="1"/>
    <col min="14852" max="14852" width="33.21875" style="18" customWidth="1"/>
    <col min="14853" max="14855" width="10.33203125" style="18" customWidth="1"/>
    <col min="14856" max="14856" width="3.21875" style="18" customWidth="1"/>
    <col min="14857" max="15102" width="8.88671875" style="18"/>
    <col min="15103" max="15103" width="4.5546875" style="18" customWidth="1"/>
    <col min="15104" max="15104" width="33.21875" style="18" customWidth="1"/>
    <col min="15105" max="15107" width="10.33203125" style="18" customWidth="1"/>
    <col min="15108" max="15108" width="33.21875" style="18" customWidth="1"/>
    <col min="15109" max="15111" width="10.33203125" style="18" customWidth="1"/>
    <col min="15112" max="15112" width="3.21875" style="18" customWidth="1"/>
    <col min="15113" max="15358" width="8.88671875" style="18"/>
    <col min="15359" max="15359" width="4.5546875" style="18" customWidth="1"/>
    <col min="15360" max="15360" width="33.21875" style="18" customWidth="1"/>
    <col min="15361" max="15363" width="10.33203125" style="18" customWidth="1"/>
    <col min="15364" max="15364" width="33.21875" style="18" customWidth="1"/>
    <col min="15365" max="15367" width="10.33203125" style="18" customWidth="1"/>
    <col min="15368" max="15368" width="3.21875" style="18" customWidth="1"/>
    <col min="15369" max="15614" width="8.88671875" style="18"/>
    <col min="15615" max="15615" width="4.5546875" style="18" customWidth="1"/>
    <col min="15616" max="15616" width="33.21875" style="18" customWidth="1"/>
    <col min="15617" max="15619" width="10.33203125" style="18" customWidth="1"/>
    <col min="15620" max="15620" width="33.21875" style="18" customWidth="1"/>
    <col min="15621" max="15623" width="10.33203125" style="18" customWidth="1"/>
    <col min="15624" max="15624" width="3.21875" style="18" customWidth="1"/>
    <col min="15625" max="15870" width="8.88671875" style="18"/>
    <col min="15871" max="15871" width="4.5546875" style="18" customWidth="1"/>
    <col min="15872" max="15872" width="33.21875" style="18" customWidth="1"/>
    <col min="15873" max="15875" width="10.33203125" style="18" customWidth="1"/>
    <col min="15876" max="15876" width="33.21875" style="18" customWidth="1"/>
    <col min="15877" max="15879" width="10.33203125" style="18" customWidth="1"/>
    <col min="15880" max="15880" width="3.21875" style="18" customWidth="1"/>
    <col min="15881" max="16126" width="8.88671875" style="18"/>
    <col min="16127" max="16127" width="4.5546875" style="18" customWidth="1"/>
    <col min="16128" max="16128" width="33.21875" style="18" customWidth="1"/>
    <col min="16129" max="16131" width="10.33203125" style="18" customWidth="1"/>
    <col min="16132" max="16132" width="33.21875" style="18" customWidth="1"/>
    <col min="16133" max="16135" width="10.33203125" style="18" customWidth="1"/>
    <col min="16136" max="16136" width="3.21875" style="18" customWidth="1"/>
    <col min="16137" max="16384" width="8.88671875" style="18"/>
  </cols>
  <sheetData>
    <row r="1" spans="1:9" x14ac:dyDescent="0.2">
      <c r="A1" s="109" t="s">
        <v>422</v>
      </c>
      <c r="B1" s="110"/>
    </row>
    <row r="2" spans="1:9" ht="37.5" customHeight="1" x14ac:dyDescent="0.2">
      <c r="A2" s="111" t="s">
        <v>264</v>
      </c>
      <c r="B2" s="111"/>
      <c r="C2" s="111"/>
      <c r="D2" s="111"/>
      <c r="E2" s="111"/>
      <c r="F2" s="111"/>
      <c r="G2" s="111"/>
      <c r="H2" s="111"/>
      <c r="I2" s="111"/>
    </row>
    <row r="3" spans="1:9" ht="15.75" thickBot="1" x14ac:dyDescent="0.25">
      <c r="G3" s="20"/>
      <c r="H3" s="59"/>
    </row>
    <row r="4" spans="1:9" ht="13.5" customHeight="1" thickBot="1" x14ac:dyDescent="0.25">
      <c r="A4" s="160" t="s">
        <v>147</v>
      </c>
      <c r="B4" s="175" t="s">
        <v>148</v>
      </c>
      <c r="C4" s="170"/>
      <c r="D4" s="171"/>
      <c r="E4" s="171"/>
      <c r="F4" s="172" t="s">
        <v>149</v>
      </c>
      <c r="G4" s="173"/>
      <c r="H4" s="173"/>
      <c r="I4" s="174"/>
    </row>
    <row r="5" spans="1:9" s="21" customFormat="1" ht="39.75" customHeight="1" thickBot="1" x14ac:dyDescent="0.25">
      <c r="A5" s="167"/>
      <c r="B5" s="168" t="s">
        <v>2</v>
      </c>
      <c r="C5" s="176" t="s">
        <v>451</v>
      </c>
      <c r="D5" s="169" t="s">
        <v>399</v>
      </c>
      <c r="E5" s="169" t="str">
        <f>Műk.mérleg!E5</f>
        <v>2024.12.31. módosított előirányzat</v>
      </c>
      <c r="F5" s="168" t="s">
        <v>2</v>
      </c>
      <c r="G5" s="176" t="str">
        <f>C5</f>
        <v>2024. évi előirányzat</v>
      </c>
      <c r="H5" s="169" t="s">
        <v>399</v>
      </c>
      <c r="I5" s="177" t="str">
        <f>Műk.mérleg!E5</f>
        <v>2024.12.31. módosított előirányzat</v>
      </c>
    </row>
    <row r="6" spans="1:9" s="21" customFormat="1" ht="13.5" thickBot="1" x14ac:dyDescent="0.25">
      <c r="A6" s="22" t="s">
        <v>150</v>
      </c>
      <c r="B6" s="23" t="s">
        <v>151</v>
      </c>
      <c r="C6" s="24" t="s">
        <v>152</v>
      </c>
      <c r="D6" s="55"/>
      <c r="E6" s="55"/>
      <c r="F6" s="23" t="s">
        <v>154</v>
      </c>
      <c r="G6" s="24" t="s">
        <v>155</v>
      </c>
      <c r="H6" s="24"/>
      <c r="I6" s="147"/>
    </row>
    <row r="7" spans="1:9" ht="12.95" customHeight="1" x14ac:dyDescent="0.2">
      <c r="A7" s="26" t="s">
        <v>156</v>
      </c>
      <c r="B7" s="49" t="s">
        <v>225</v>
      </c>
      <c r="C7" s="80"/>
      <c r="D7" s="81"/>
      <c r="E7" s="81"/>
      <c r="F7" s="49" t="s">
        <v>226</v>
      </c>
      <c r="G7" s="45">
        <f>'Hivatal összesen'!D82</f>
        <v>0</v>
      </c>
      <c r="H7" s="45">
        <f>'Hivatal összesen'!E82</f>
        <v>57476</v>
      </c>
      <c r="I7" s="148">
        <f>'Hivatal összesen'!F82</f>
        <v>57476</v>
      </c>
    </row>
    <row r="8" spans="1:9" x14ac:dyDescent="0.2">
      <c r="A8" s="27" t="s">
        <v>159</v>
      </c>
      <c r="B8" s="34" t="s">
        <v>227</v>
      </c>
      <c r="C8" s="84"/>
      <c r="D8" s="82"/>
      <c r="E8" s="83"/>
      <c r="F8" s="34" t="s">
        <v>228</v>
      </c>
      <c r="G8" s="37"/>
      <c r="H8" s="37"/>
      <c r="I8" s="149"/>
    </row>
    <row r="9" spans="1:9" ht="12.95" customHeight="1" x14ac:dyDescent="0.2">
      <c r="A9" s="27" t="s">
        <v>162</v>
      </c>
      <c r="B9" s="34" t="s">
        <v>229</v>
      </c>
      <c r="C9" s="84"/>
      <c r="D9" s="82"/>
      <c r="E9" s="83"/>
      <c r="F9" s="34" t="s">
        <v>230</v>
      </c>
      <c r="G9" s="37">
        <f>'[2]Hivatal összesen'!K498</f>
        <v>0</v>
      </c>
      <c r="H9" s="37"/>
      <c r="I9" s="149"/>
    </row>
    <row r="10" spans="1:9" ht="12.95" customHeight="1" x14ac:dyDescent="0.2">
      <c r="A10" s="27" t="s">
        <v>165</v>
      </c>
      <c r="B10" s="34" t="s">
        <v>231</v>
      </c>
      <c r="C10" s="84"/>
      <c r="D10" s="82"/>
      <c r="E10" s="83"/>
      <c r="F10" s="34" t="s">
        <v>232</v>
      </c>
      <c r="G10" s="37"/>
      <c r="H10" s="37"/>
      <c r="I10" s="149"/>
    </row>
    <row r="11" spans="1:9" ht="12.75" customHeight="1" x14ac:dyDescent="0.2">
      <c r="A11" s="27" t="s">
        <v>168</v>
      </c>
      <c r="B11" s="34" t="s">
        <v>233</v>
      </c>
      <c r="C11" s="84"/>
      <c r="D11" s="82"/>
      <c r="E11" s="83"/>
      <c r="F11" s="34" t="s">
        <v>234</v>
      </c>
      <c r="G11" s="37"/>
      <c r="H11" s="37"/>
      <c r="I11" s="149"/>
    </row>
    <row r="12" spans="1:9" ht="12.95" customHeight="1" x14ac:dyDescent="0.2">
      <c r="A12" s="27" t="s">
        <v>171</v>
      </c>
      <c r="B12" s="34" t="s">
        <v>235</v>
      </c>
      <c r="C12" s="84"/>
      <c r="D12" s="82"/>
      <c r="E12" s="85"/>
      <c r="F12" s="42"/>
      <c r="G12" s="37"/>
      <c r="H12" s="37"/>
      <c r="I12" s="149"/>
    </row>
    <row r="13" spans="1:9" ht="12.95" customHeight="1" x14ac:dyDescent="0.2">
      <c r="A13" s="27" t="s">
        <v>174</v>
      </c>
      <c r="B13" s="86"/>
      <c r="C13" s="84"/>
      <c r="D13" s="82"/>
      <c r="E13" s="83"/>
      <c r="F13" s="42"/>
      <c r="G13" s="37"/>
      <c r="H13" s="37"/>
      <c r="I13" s="149"/>
    </row>
    <row r="14" spans="1:9" ht="12.95" customHeight="1" x14ac:dyDescent="0.2">
      <c r="A14" s="27" t="s">
        <v>176</v>
      </c>
      <c r="B14" s="86"/>
      <c r="C14" s="84"/>
      <c r="D14" s="82"/>
      <c r="E14" s="83"/>
      <c r="F14" s="42"/>
      <c r="G14" s="37"/>
      <c r="H14" s="37"/>
      <c r="I14" s="149"/>
    </row>
    <row r="15" spans="1:9" ht="12.95" customHeight="1" x14ac:dyDescent="0.2">
      <c r="A15" s="27" t="s">
        <v>177</v>
      </c>
      <c r="B15" s="91"/>
      <c r="C15" s="84"/>
      <c r="D15" s="82"/>
      <c r="E15" s="85"/>
      <c r="F15" s="42"/>
      <c r="G15" s="37"/>
      <c r="H15" s="37"/>
      <c r="I15" s="149"/>
    </row>
    <row r="16" spans="1:9" ht="30" x14ac:dyDescent="0.2">
      <c r="A16" s="27" t="s">
        <v>178</v>
      </c>
      <c r="B16" s="86"/>
      <c r="C16" s="84"/>
      <c r="D16" s="82"/>
      <c r="E16" s="85"/>
      <c r="F16" s="42"/>
      <c r="G16" s="37"/>
      <c r="H16" s="37"/>
      <c r="I16" s="149"/>
    </row>
    <row r="17" spans="1:9" ht="12.95" customHeight="1" thickBot="1" x14ac:dyDescent="0.25">
      <c r="A17" s="39" t="s">
        <v>179</v>
      </c>
      <c r="B17" s="90"/>
      <c r="C17" s="92"/>
      <c r="D17" s="100"/>
      <c r="E17" s="157"/>
      <c r="F17" s="32" t="s">
        <v>173</v>
      </c>
      <c r="G17" s="35"/>
      <c r="H17" s="35"/>
      <c r="I17" s="158"/>
    </row>
    <row r="18" spans="1:9" ht="15.95" customHeight="1" thickBot="1" x14ac:dyDescent="0.25">
      <c r="A18" s="28" t="s">
        <v>180</v>
      </c>
      <c r="B18" s="29" t="s">
        <v>236</v>
      </c>
      <c r="C18" s="88">
        <f>+C7+C9+C10+C12+C13+C14+C15+C16+C17</f>
        <v>0</v>
      </c>
      <c r="D18" s="88">
        <f t="shared" ref="D18:E18" si="0">+D7+D9+D10+D12+D13+D14+D15+D16+D17</f>
        <v>0</v>
      </c>
      <c r="E18" s="88">
        <f t="shared" si="0"/>
        <v>0</v>
      </c>
      <c r="F18" s="29" t="s">
        <v>237</v>
      </c>
      <c r="G18" s="30">
        <f>+G7+G9+G11+G12+G13+G14+G15+G16+G17</f>
        <v>0</v>
      </c>
      <c r="H18" s="30">
        <f t="shared" ref="H18:I18" si="1">+H7+H9+H11+H12+H13+H14+H15+H16+H17</f>
        <v>57476</v>
      </c>
      <c r="I18" s="153">
        <f t="shared" si="1"/>
        <v>57476</v>
      </c>
    </row>
    <row r="19" spans="1:9" ht="12.95" customHeight="1" x14ac:dyDescent="0.2">
      <c r="A19" s="26" t="s">
        <v>181</v>
      </c>
      <c r="B19" s="43" t="s">
        <v>238</v>
      </c>
      <c r="C19" s="44">
        <f>+C20+C21+C22+C23+C24</f>
        <v>0</v>
      </c>
      <c r="D19" s="60"/>
      <c r="E19" s="60"/>
      <c r="F19" s="34" t="s">
        <v>186</v>
      </c>
      <c r="G19" s="45"/>
      <c r="H19" s="45"/>
      <c r="I19" s="148"/>
    </row>
    <row r="20" spans="1:9" ht="12.95" customHeight="1" x14ac:dyDescent="0.2">
      <c r="A20" s="27" t="s">
        <v>184</v>
      </c>
      <c r="B20" s="46" t="s">
        <v>239</v>
      </c>
      <c r="C20" s="37"/>
      <c r="D20" s="56"/>
      <c r="E20" s="56"/>
      <c r="F20" s="34" t="s">
        <v>240</v>
      </c>
      <c r="G20" s="37"/>
      <c r="H20" s="37"/>
      <c r="I20" s="149"/>
    </row>
    <row r="21" spans="1:9" ht="12.95" customHeight="1" x14ac:dyDescent="0.2">
      <c r="A21" s="26" t="s">
        <v>187</v>
      </c>
      <c r="B21" s="46" t="s">
        <v>241</v>
      </c>
      <c r="C21" s="37"/>
      <c r="D21" s="56"/>
      <c r="E21" s="56"/>
      <c r="F21" s="34" t="s">
        <v>192</v>
      </c>
      <c r="G21" s="37"/>
      <c r="H21" s="37"/>
      <c r="I21" s="149"/>
    </row>
    <row r="22" spans="1:9" ht="12.95" customHeight="1" x14ac:dyDescent="0.2">
      <c r="A22" s="27" t="s">
        <v>190</v>
      </c>
      <c r="B22" s="46" t="s">
        <v>242</v>
      </c>
      <c r="C22" s="37"/>
      <c r="D22" s="56"/>
      <c r="E22" s="56"/>
      <c r="F22" s="34" t="s">
        <v>195</v>
      </c>
      <c r="G22" s="37"/>
      <c r="H22" s="37"/>
      <c r="I22" s="149"/>
    </row>
    <row r="23" spans="1:9" ht="12.95" customHeight="1" x14ac:dyDescent="0.2">
      <c r="A23" s="26" t="s">
        <v>193</v>
      </c>
      <c r="B23" s="46" t="s">
        <v>243</v>
      </c>
      <c r="C23" s="37"/>
      <c r="D23" s="57"/>
      <c r="E23" s="57"/>
      <c r="F23" s="32" t="s">
        <v>198</v>
      </c>
      <c r="G23" s="37"/>
      <c r="H23" s="37"/>
      <c r="I23" s="149"/>
    </row>
    <row r="24" spans="1:9" ht="12.95" customHeight="1" x14ac:dyDescent="0.2">
      <c r="A24" s="27" t="s">
        <v>196</v>
      </c>
      <c r="B24" s="47" t="s">
        <v>244</v>
      </c>
      <c r="C24" s="37"/>
      <c r="D24" s="56"/>
      <c r="E24" s="56"/>
      <c r="F24" s="34" t="s">
        <v>245</v>
      </c>
      <c r="G24" s="37"/>
      <c r="H24" s="37"/>
      <c r="I24" s="149"/>
    </row>
    <row r="25" spans="1:9" ht="12.95" customHeight="1" x14ac:dyDescent="0.2">
      <c r="A25" s="26" t="s">
        <v>199</v>
      </c>
      <c r="B25" s="48" t="s">
        <v>246</v>
      </c>
      <c r="C25" s="38">
        <f>+C26+C27+C28+C29+C30</f>
        <v>0</v>
      </c>
      <c r="D25" s="60"/>
      <c r="E25" s="60"/>
      <c r="F25" s="49" t="s">
        <v>247</v>
      </c>
      <c r="G25" s="37"/>
      <c r="H25" s="37"/>
      <c r="I25" s="149"/>
    </row>
    <row r="26" spans="1:9" ht="12.95" customHeight="1" x14ac:dyDescent="0.2">
      <c r="A26" s="27" t="s">
        <v>202</v>
      </c>
      <c r="B26" s="47" t="s">
        <v>248</v>
      </c>
      <c r="C26" s="37"/>
      <c r="D26" s="61"/>
      <c r="E26" s="61"/>
      <c r="F26" s="49" t="s">
        <v>249</v>
      </c>
      <c r="G26" s="37"/>
      <c r="H26" s="37"/>
      <c r="I26" s="149"/>
    </row>
    <row r="27" spans="1:9" ht="12.95" customHeight="1" x14ac:dyDescent="0.2">
      <c r="A27" s="26" t="s">
        <v>205</v>
      </c>
      <c r="B27" s="47" t="s">
        <v>250</v>
      </c>
      <c r="C27" s="37"/>
      <c r="D27" s="61"/>
      <c r="E27" s="61"/>
      <c r="F27" s="50"/>
      <c r="G27" s="37"/>
      <c r="H27" s="37"/>
      <c r="I27" s="149"/>
    </row>
    <row r="28" spans="1:9" ht="12.95" customHeight="1" x14ac:dyDescent="0.2">
      <c r="A28" s="27" t="s">
        <v>208</v>
      </c>
      <c r="B28" s="46" t="s">
        <v>251</v>
      </c>
      <c r="C28" s="37"/>
      <c r="D28" s="61"/>
      <c r="E28" s="61"/>
      <c r="F28" s="50"/>
      <c r="G28" s="37"/>
      <c r="H28" s="37"/>
      <c r="I28" s="149"/>
    </row>
    <row r="29" spans="1:9" ht="12.95" customHeight="1" x14ac:dyDescent="0.2">
      <c r="A29" s="26" t="s">
        <v>211</v>
      </c>
      <c r="B29" s="101" t="s">
        <v>252</v>
      </c>
      <c r="C29" s="37"/>
      <c r="D29" s="56"/>
      <c r="E29" s="56"/>
      <c r="F29" s="96"/>
      <c r="G29" s="37"/>
      <c r="H29" s="37"/>
      <c r="I29" s="149"/>
    </row>
    <row r="30" spans="1:9" ht="12.95" customHeight="1" thickBot="1" x14ac:dyDescent="0.25">
      <c r="A30" s="27" t="s">
        <v>213</v>
      </c>
      <c r="B30" s="102" t="s">
        <v>253</v>
      </c>
      <c r="C30" s="37"/>
      <c r="D30" s="61"/>
      <c r="E30" s="61"/>
      <c r="F30" s="50"/>
      <c r="G30" s="37"/>
      <c r="H30" s="37"/>
      <c r="I30" s="149"/>
    </row>
    <row r="31" spans="1:9" ht="21.75" customHeight="1" thickBot="1" x14ac:dyDescent="0.25">
      <c r="A31" s="28" t="s">
        <v>216</v>
      </c>
      <c r="B31" s="29" t="s">
        <v>254</v>
      </c>
      <c r="C31" s="30">
        <f>+C19+C25</f>
        <v>0</v>
      </c>
      <c r="D31" s="30">
        <f t="shared" ref="D31:E31" si="2">+D19+D25</f>
        <v>0</v>
      </c>
      <c r="E31" s="30">
        <f t="shared" si="2"/>
        <v>0</v>
      </c>
      <c r="F31" s="29" t="s">
        <v>255</v>
      </c>
      <c r="G31" s="30">
        <f>SUM(G19:G30)</f>
        <v>0</v>
      </c>
      <c r="H31" s="30">
        <f t="shared" ref="H31:I31" si="3">SUM(H19:H30)</f>
        <v>0</v>
      </c>
      <c r="I31" s="153">
        <f t="shared" si="3"/>
        <v>0</v>
      </c>
    </row>
    <row r="32" spans="1:9" ht="15.75" thickBot="1" x14ac:dyDescent="0.25">
      <c r="A32" s="28" t="s">
        <v>219</v>
      </c>
      <c r="B32" s="40" t="s">
        <v>256</v>
      </c>
      <c r="C32" s="41">
        <f>+C18+C31</f>
        <v>0</v>
      </c>
      <c r="D32" s="41">
        <f t="shared" ref="D32:E32" si="4">+D18+D31</f>
        <v>0</v>
      </c>
      <c r="E32" s="41">
        <f t="shared" si="4"/>
        <v>0</v>
      </c>
      <c r="F32" s="40" t="s">
        <v>257</v>
      </c>
      <c r="G32" s="41">
        <f>+G18+G31</f>
        <v>0</v>
      </c>
      <c r="H32" s="41">
        <f t="shared" ref="H32:I32" si="5">+H18+H31</f>
        <v>57476</v>
      </c>
      <c r="I32" s="159">
        <f t="shared" si="5"/>
        <v>57476</v>
      </c>
    </row>
    <row r="33" spans="1:9" ht="15.75" thickBot="1" x14ac:dyDescent="0.25">
      <c r="A33" s="28" t="s">
        <v>222</v>
      </c>
      <c r="B33" s="40" t="s">
        <v>220</v>
      </c>
      <c r="C33" s="41" t="str">
        <f>IF(C18-G18&lt;0,G18-C18,"-")</f>
        <v>-</v>
      </c>
      <c r="D33" s="41">
        <f t="shared" ref="D33:E33" si="6">IF(D18-H18&lt;0,H18-D18,"-")</f>
        <v>57476</v>
      </c>
      <c r="E33" s="41">
        <f t="shared" si="6"/>
        <v>57476</v>
      </c>
      <c r="F33" s="40" t="s">
        <v>221</v>
      </c>
      <c r="G33" s="41" t="str">
        <f>IF(C18-G18&gt;0,C18-G18,"-")</f>
        <v>-</v>
      </c>
      <c r="H33" s="41" t="str">
        <f t="shared" ref="H33:I33" si="7">IF(D18-H18&gt;0,D18-H18,"-")</f>
        <v>-</v>
      </c>
      <c r="I33" s="159" t="str">
        <f t="shared" si="7"/>
        <v>-</v>
      </c>
    </row>
    <row r="34" spans="1:9" ht="15.75" thickBot="1" x14ac:dyDescent="0.25">
      <c r="A34" s="28" t="s">
        <v>258</v>
      </c>
      <c r="B34" s="40" t="s">
        <v>223</v>
      </c>
      <c r="C34" s="41" t="str">
        <f>IF(C32-G32&lt;0,G32-C32,"-")</f>
        <v>-</v>
      </c>
      <c r="D34" s="41">
        <f t="shared" ref="D34:E34" si="8">IF(D32-H32&lt;0,H32-D32,"-")</f>
        <v>57476</v>
      </c>
      <c r="E34" s="41">
        <f t="shared" si="8"/>
        <v>57476</v>
      </c>
      <c r="F34" s="40" t="s">
        <v>224</v>
      </c>
      <c r="G34" s="41" t="str">
        <f>IF(C32-G32&gt;0,C32-G32,"-")</f>
        <v>-</v>
      </c>
      <c r="H34" s="41" t="str">
        <f t="shared" ref="H34:I34" si="9">IF(D32-H32&gt;0,D32-H32,"-")</f>
        <v>-</v>
      </c>
      <c r="I34" s="159" t="str">
        <f t="shared" si="9"/>
        <v>-</v>
      </c>
    </row>
  </sheetData>
  <mergeCells count="4">
    <mergeCell ref="A4:A5"/>
    <mergeCell ref="A1:B1"/>
    <mergeCell ref="F4:I4"/>
    <mergeCell ref="A2:I2"/>
  </mergeCells>
  <pageMargins left="0.58437499999999998" right="0.23622047244094491" top="0.74803149606299213" bottom="0.74803149606299213" header="0.31496062992125984" footer="0.31496062992125984"/>
  <pageSetup paperSize="9" scale="85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view="pageLayout" topLeftCell="A13" zoomScaleNormal="70" workbookViewId="0">
      <selection activeCell="B37" sqref="B37"/>
    </sheetView>
  </sheetViews>
  <sheetFormatPr defaultColWidth="13.44140625" defaultRowHeight="32.25" customHeight="1" x14ac:dyDescent="0.2"/>
  <cols>
    <col min="1" max="1" width="36.77734375" style="65" customWidth="1"/>
    <col min="2" max="2" width="13.44140625" style="64"/>
    <col min="3" max="3" width="21" style="64" bestFit="1" customWidth="1"/>
    <col min="4" max="4" width="13.44140625" style="64"/>
    <col min="5" max="6" width="13.44140625" style="64" customWidth="1"/>
    <col min="7" max="16384" width="13.44140625" style="64"/>
  </cols>
  <sheetData>
    <row r="1" spans="1:6" ht="32.25" customHeight="1" x14ac:dyDescent="0.2">
      <c r="A1" s="63" t="s">
        <v>401</v>
      </c>
    </row>
    <row r="3" spans="1:6" ht="32.25" customHeight="1" x14ac:dyDescent="0.2">
      <c r="A3" s="112" t="s">
        <v>259</v>
      </c>
      <c r="B3" s="112"/>
      <c r="C3" s="112"/>
      <c r="D3" s="112"/>
      <c r="E3" s="112"/>
      <c r="F3" s="112"/>
    </row>
    <row r="4" spans="1:6" ht="32.25" customHeight="1" thickBot="1" x14ac:dyDescent="0.35">
      <c r="D4" s="66"/>
    </row>
    <row r="5" spans="1:6" s="67" customFormat="1" ht="61.5" thickBot="1" x14ac:dyDescent="0.25">
      <c r="A5" s="178" t="s">
        <v>260</v>
      </c>
      <c r="B5" s="179" t="s">
        <v>261</v>
      </c>
      <c r="C5" s="179" t="s">
        <v>452</v>
      </c>
      <c r="D5" s="179" t="s">
        <v>451</v>
      </c>
      <c r="E5" s="179" t="s">
        <v>399</v>
      </c>
      <c r="F5" s="188" t="s">
        <v>445</v>
      </c>
    </row>
    <row r="6" spans="1:6" ht="32.25" customHeight="1" thickBot="1" x14ac:dyDescent="0.25">
      <c r="A6" s="180" t="s">
        <v>150</v>
      </c>
      <c r="B6" s="181" t="s">
        <v>151</v>
      </c>
      <c r="C6" s="181" t="s">
        <v>153</v>
      </c>
      <c r="D6" s="181" t="s">
        <v>262</v>
      </c>
      <c r="E6" s="181" t="s">
        <v>400</v>
      </c>
      <c r="F6" s="189" t="s">
        <v>155</v>
      </c>
    </row>
    <row r="7" spans="1:6" ht="96.75" customHeight="1" x14ac:dyDescent="0.2">
      <c r="A7" s="190" t="s">
        <v>453</v>
      </c>
      <c r="B7" s="68">
        <v>19177</v>
      </c>
      <c r="C7" s="68">
        <v>19177</v>
      </c>
      <c r="D7" s="68">
        <v>0</v>
      </c>
      <c r="E7" s="68">
        <v>19177</v>
      </c>
      <c r="F7" s="191">
        <f>SUM(D7:E7)</f>
        <v>19177</v>
      </c>
    </row>
    <row r="8" spans="1:6" ht="20.25" x14ac:dyDescent="0.2">
      <c r="A8" s="190" t="s">
        <v>435</v>
      </c>
      <c r="B8" s="68">
        <v>38299</v>
      </c>
      <c r="C8" s="68">
        <v>38299</v>
      </c>
      <c r="D8" s="68">
        <v>0</v>
      </c>
      <c r="E8" s="68">
        <v>38299</v>
      </c>
      <c r="F8" s="191">
        <f t="shared" ref="F8:F10" si="0">SUM(D8:E8)</f>
        <v>38299</v>
      </c>
    </row>
    <row r="9" spans="1:6" ht="20.25" x14ac:dyDescent="0.2">
      <c r="A9" s="190"/>
      <c r="B9" s="68"/>
      <c r="C9" s="68"/>
      <c r="D9" s="68"/>
      <c r="E9" s="68"/>
      <c r="F9" s="191"/>
    </row>
    <row r="10" spans="1:6" ht="20.25" x14ac:dyDescent="0.2">
      <c r="A10" s="190"/>
      <c r="B10" s="68"/>
      <c r="C10" s="68"/>
      <c r="D10" s="68"/>
      <c r="E10" s="68"/>
      <c r="F10" s="191"/>
    </row>
    <row r="11" spans="1:6" ht="20.25" x14ac:dyDescent="0.2">
      <c r="A11" s="190"/>
      <c r="B11" s="68"/>
      <c r="C11" s="68"/>
      <c r="D11" s="68"/>
      <c r="E11" s="68"/>
      <c r="F11" s="191"/>
    </row>
    <row r="12" spans="1:6" ht="21" thickBot="1" x14ac:dyDescent="0.25">
      <c r="A12" s="195"/>
      <c r="B12" s="71"/>
      <c r="C12" s="71"/>
      <c r="D12" s="71"/>
      <c r="E12" s="71">
        <v>0</v>
      </c>
      <c r="F12" s="192">
        <v>0</v>
      </c>
    </row>
    <row r="13" spans="1:6" s="70" customFormat="1" ht="39" customHeight="1" thickBot="1" x14ac:dyDescent="0.25">
      <c r="A13" s="196" t="s">
        <v>263</v>
      </c>
      <c r="B13" s="194">
        <f>SUM(B7:B12)</f>
        <v>57476</v>
      </c>
      <c r="C13" s="69">
        <f t="shared" ref="C13:F13" si="1">SUM(C7:C12)</f>
        <v>57476</v>
      </c>
      <c r="D13" s="69">
        <f t="shared" si="1"/>
        <v>0</v>
      </c>
      <c r="E13" s="69">
        <f t="shared" si="1"/>
        <v>57476</v>
      </c>
      <c r="F13" s="193">
        <f t="shared" si="1"/>
        <v>57476</v>
      </c>
    </row>
  </sheetData>
  <mergeCells count="1">
    <mergeCell ref="A3:F3"/>
  </mergeCells>
  <pageMargins left="0.50312500000000004" right="0.38093749999999998" top="0.74803149606299213" bottom="0.74803149606299213" header="0.31496062992125984" footer="0.31496062992125984"/>
  <pageSetup paperSize="9" scale="69" orientation="portrait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1"/>
  <sheetViews>
    <sheetView view="pageLayout" zoomScaleNormal="100" workbookViewId="0">
      <selection activeCell="G9" sqref="G9"/>
    </sheetView>
  </sheetViews>
  <sheetFormatPr defaultRowHeight="15" x14ac:dyDescent="0.2"/>
  <cols>
    <col min="1" max="1" width="6.33203125" customWidth="1"/>
    <col min="2" max="2" width="39.44140625" customWidth="1"/>
    <col min="3" max="3" width="12.21875" customWidth="1"/>
    <col min="4" max="4" width="11.5546875" customWidth="1"/>
    <col min="5" max="5" width="11.88671875" customWidth="1"/>
    <col min="6" max="6" width="11.6640625" customWidth="1"/>
    <col min="7" max="7" width="12.21875" customWidth="1"/>
    <col min="8" max="8" width="11" style="52" bestFit="1" customWidth="1"/>
    <col min="9" max="9" width="11.5546875" hidden="1" customWidth="1"/>
    <col min="10" max="10" width="0" hidden="1" customWidth="1"/>
  </cols>
  <sheetData>
    <row r="1" spans="1:9" x14ac:dyDescent="0.2">
      <c r="A1" s="9" t="s">
        <v>423</v>
      </c>
    </row>
    <row r="2" spans="1:9" ht="15.75" x14ac:dyDescent="0.25">
      <c r="A2" s="122" t="s">
        <v>433</v>
      </c>
      <c r="B2" s="122"/>
      <c r="C2" s="122"/>
      <c r="D2" s="122"/>
      <c r="E2" s="122"/>
      <c r="F2" s="122"/>
      <c r="G2" s="122"/>
      <c r="H2" s="122"/>
      <c r="I2" s="122"/>
    </row>
    <row r="3" spans="1:9" ht="15.75" x14ac:dyDescent="0.25">
      <c r="A3" s="106" t="s">
        <v>266</v>
      </c>
      <c r="B3" s="106"/>
      <c r="C3" s="106"/>
      <c r="D3" s="106"/>
      <c r="E3" s="106"/>
      <c r="F3" s="106"/>
      <c r="G3" s="106"/>
      <c r="H3" s="106"/>
      <c r="I3" s="106"/>
    </row>
    <row r="5" spans="1:9" ht="45" x14ac:dyDescent="0.2">
      <c r="A5" s="182" t="s">
        <v>1</v>
      </c>
      <c r="B5" s="183" t="s">
        <v>2</v>
      </c>
      <c r="C5" s="183" t="s">
        <v>439</v>
      </c>
      <c r="D5" s="183" t="s">
        <v>425</v>
      </c>
      <c r="E5" s="183" t="s">
        <v>442</v>
      </c>
      <c r="F5" s="183" t="s">
        <v>443</v>
      </c>
      <c r="G5" s="183" t="s">
        <v>444</v>
      </c>
      <c r="H5" s="184" t="s">
        <v>138</v>
      </c>
      <c r="I5" s="76" t="s">
        <v>425</v>
      </c>
    </row>
    <row r="6" spans="1:9" ht="25.5" x14ac:dyDescent="0.2">
      <c r="A6" s="10" t="s">
        <v>51</v>
      </c>
      <c r="B6" s="11" t="s">
        <v>267</v>
      </c>
      <c r="C6" s="12">
        <v>2071874</v>
      </c>
      <c r="D6" s="12">
        <v>426746</v>
      </c>
      <c r="E6" s="12">
        <v>-426746</v>
      </c>
      <c r="F6" s="12">
        <f>SUM(D6:E6)</f>
        <v>0</v>
      </c>
      <c r="G6" s="12">
        <v>0</v>
      </c>
      <c r="H6" s="62">
        <v>0</v>
      </c>
      <c r="I6" s="12">
        <v>426746</v>
      </c>
    </row>
    <row r="7" spans="1:9" ht="25.5" x14ac:dyDescent="0.2">
      <c r="A7" s="10" t="s">
        <v>268</v>
      </c>
      <c r="B7" s="11" t="s">
        <v>434</v>
      </c>
      <c r="C7" s="12">
        <v>0</v>
      </c>
      <c r="D7" s="12">
        <v>0</v>
      </c>
      <c r="E7" s="12">
        <v>0</v>
      </c>
      <c r="F7" s="12">
        <f t="shared" ref="F7:F61" si="0">SUM(D7:E7)</f>
        <v>0</v>
      </c>
      <c r="G7" s="12">
        <v>0</v>
      </c>
      <c r="H7" s="62">
        <v>0</v>
      </c>
      <c r="I7" s="12">
        <v>0</v>
      </c>
    </row>
    <row r="8" spans="1:9" x14ac:dyDescent="0.2">
      <c r="A8" s="10" t="s">
        <v>269</v>
      </c>
      <c r="B8" s="11" t="s">
        <v>435</v>
      </c>
      <c r="C8" s="12">
        <v>0</v>
      </c>
      <c r="D8" s="12">
        <v>0</v>
      </c>
      <c r="E8" s="12">
        <v>0</v>
      </c>
      <c r="F8" s="12">
        <f t="shared" si="0"/>
        <v>0</v>
      </c>
      <c r="G8" s="12">
        <v>0</v>
      </c>
      <c r="H8" s="62">
        <v>0</v>
      </c>
      <c r="I8" s="12">
        <v>0</v>
      </c>
    </row>
    <row r="9" spans="1:9" x14ac:dyDescent="0.2">
      <c r="A9" s="10" t="s">
        <v>270</v>
      </c>
      <c r="B9" s="11" t="s">
        <v>436</v>
      </c>
      <c r="C9" s="12">
        <v>0</v>
      </c>
      <c r="D9" s="12">
        <v>0</v>
      </c>
      <c r="E9" s="12">
        <v>0</v>
      </c>
      <c r="F9" s="12">
        <f t="shared" si="0"/>
        <v>0</v>
      </c>
      <c r="G9" s="12">
        <v>0</v>
      </c>
      <c r="H9" s="62">
        <v>0</v>
      </c>
      <c r="I9" s="12">
        <v>0</v>
      </c>
    </row>
    <row r="10" spans="1:9" x14ac:dyDescent="0.2">
      <c r="A10" s="10" t="s">
        <v>271</v>
      </c>
      <c r="B10" s="11" t="s">
        <v>437</v>
      </c>
      <c r="C10" s="12">
        <v>0</v>
      </c>
      <c r="D10" s="12">
        <v>0</v>
      </c>
      <c r="E10" s="12">
        <v>0</v>
      </c>
      <c r="F10" s="12">
        <f t="shared" si="0"/>
        <v>0</v>
      </c>
      <c r="G10" s="12">
        <v>0</v>
      </c>
      <c r="H10" s="62">
        <v>0</v>
      </c>
      <c r="I10" s="12">
        <v>0</v>
      </c>
    </row>
    <row r="11" spans="1:9" x14ac:dyDescent="0.2">
      <c r="A11" s="10" t="s">
        <v>272</v>
      </c>
      <c r="B11" s="11" t="s">
        <v>438</v>
      </c>
      <c r="C11" s="12">
        <v>0</v>
      </c>
      <c r="D11" s="12">
        <v>0</v>
      </c>
      <c r="E11" s="12">
        <v>0</v>
      </c>
      <c r="F11" s="12">
        <f t="shared" si="0"/>
        <v>0</v>
      </c>
      <c r="G11" s="12">
        <v>0</v>
      </c>
      <c r="H11" s="62">
        <v>0</v>
      </c>
      <c r="I11" s="12">
        <v>0</v>
      </c>
    </row>
    <row r="12" spans="1:9" ht="25.5" x14ac:dyDescent="0.2">
      <c r="A12" s="10" t="s">
        <v>53</v>
      </c>
      <c r="B12" s="11" t="s">
        <v>273</v>
      </c>
      <c r="C12" s="12">
        <v>2071874</v>
      </c>
      <c r="D12" s="12">
        <v>426746</v>
      </c>
      <c r="E12" s="12">
        <f t="shared" ref="E12" si="1">SUM(E6:E11)</f>
        <v>-426746</v>
      </c>
      <c r="F12" s="12">
        <f t="shared" si="0"/>
        <v>0</v>
      </c>
      <c r="G12" s="12">
        <v>0</v>
      </c>
      <c r="H12" s="62">
        <v>0</v>
      </c>
      <c r="I12" s="12">
        <f t="shared" ref="I12" si="2">SUM(I6:I11)</f>
        <v>426746</v>
      </c>
    </row>
    <row r="13" spans="1:9" ht="25.5" x14ac:dyDescent="0.2">
      <c r="A13" s="10" t="s">
        <v>12</v>
      </c>
      <c r="B13" s="11" t="s">
        <v>13</v>
      </c>
      <c r="C13" s="12">
        <v>7869600</v>
      </c>
      <c r="D13" s="12">
        <v>0</v>
      </c>
      <c r="E13" s="12">
        <f t="shared" ref="E13" si="3">SUM(E14:E19)</f>
        <v>0</v>
      </c>
      <c r="F13" s="12">
        <f t="shared" si="0"/>
        <v>0</v>
      </c>
      <c r="G13" s="12">
        <v>0</v>
      </c>
      <c r="H13" s="62">
        <v>0</v>
      </c>
      <c r="I13" s="12">
        <f t="shared" ref="I13" si="4">SUM(I14:I19)</f>
        <v>0</v>
      </c>
    </row>
    <row r="14" spans="1:9" x14ac:dyDescent="0.2">
      <c r="A14" s="10" t="s">
        <v>84</v>
      </c>
      <c r="B14" s="11" t="s">
        <v>274</v>
      </c>
      <c r="C14" s="12">
        <v>0</v>
      </c>
      <c r="D14" s="12">
        <v>0</v>
      </c>
      <c r="E14" s="12">
        <v>0</v>
      </c>
      <c r="F14" s="12">
        <f t="shared" si="0"/>
        <v>0</v>
      </c>
      <c r="G14" s="12">
        <v>0</v>
      </c>
      <c r="H14" s="62">
        <v>0</v>
      </c>
      <c r="I14" s="12">
        <v>0</v>
      </c>
    </row>
    <row r="15" spans="1:9" ht="38.25" x14ac:dyDescent="0.2">
      <c r="A15" s="10" t="s">
        <v>88</v>
      </c>
      <c r="B15" s="11" t="s">
        <v>275</v>
      </c>
      <c r="C15" s="12">
        <v>0</v>
      </c>
      <c r="D15" s="12">
        <v>0</v>
      </c>
      <c r="E15" s="12">
        <v>0</v>
      </c>
      <c r="F15" s="12">
        <f t="shared" si="0"/>
        <v>0</v>
      </c>
      <c r="G15" s="12">
        <v>0</v>
      </c>
      <c r="H15" s="62">
        <v>0</v>
      </c>
      <c r="I15" s="12">
        <v>0</v>
      </c>
    </row>
    <row r="16" spans="1:9" ht="25.5" x14ac:dyDescent="0.2">
      <c r="A16" s="10" t="s">
        <v>14</v>
      </c>
      <c r="B16" s="11" t="s">
        <v>15</v>
      </c>
      <c r="C16" s="12"/>
      <c r="D16" s="12">
        <v>0</v>
      </c>
      <c r="E16" s="12"/>
      <c r="F16" s="12">
        <f t="shared" si="0"/>
        <v>0</v>
      </c>
      <c r="G16" s="12"/>
      <c r="H16" s="62">
        <v>0</v>
      </c>
      <c r="I16" s="12">
        <v>0</v>
      </c>
    </row>
    <row r="17" spans="1:9" ht="25.5" x14ac:dyDescent="0.2">
      <c r="A17" s="10" t="s">
        <v>276</v>
      </c>
      <c r="B17" s="11" t="s">
        <v>277</v>
      </c>
      <c r="C17" s="12">
        <v>7869600</v>
      </c>
      <c r="D17" s="12">
        <v>0</v>
      </c>
      <c r="E17" s="12">
        <v>0</v>
      </c>
      <c r="F17" s="12">
        <f t="shared" si="0"/>
        <v>0</v>
      </c>
      <c r="G17" s="12">
        <v>0</v>
      </c>
      <c r="H17" s="62">
        <v>0</v>
      </c>
      <c r="I17" s="12">
        <v>0</v>
      </c>
    </row>
    <row r="18" spans="1:9" x14ac:dyDescent="0.2">
      <c r="A18" s="10" t="s">
        <v>91</v>
      </c>
      <c r="B18" s="11" t="s">
        <v>278</v>
      </c>
      <c r="C18" s="12"/>
      <c r="D18" s="12"/>
      <c r="E18" s="12"/>
      <c r="F18" s="12">
        <f t="shared" si="0"/>
        <v>0</v>
      </c>
      <c r="G18" s="12"/>
      <c r="H18" s="62">
        <v>0</v>
      </c>
      <c r="I18" s="12"/>
    </row>
    <row r="19" spans="1:9" ht="25.5" x14ac:dyDescent="0.2">
      <c r="A19" s="10" t="s">
        <v>279</v>
      </c>
      <c r="B19" s="11" t="s">
        <v>280</v>
      </c>
      <c r="C19" s="12"/>
      <c r="D19" s="12"/>
      <c r="E19" s="12"/>
      <c r="F19" s="12">
        <f t="shared" si="0"/>
        <v>0</v>
      </c>
      <c r="G19" s="12"/>
      <c r="H19" s="62">
        <v>0</v>
      </c>
      <c r="I19" s="12"/>
    </row>
    <row r="20" spans="1:9" ht="38.25" x14ac:dyDescent="0.2">
      <c r="A20" s="13" t="s">
        <v>16</v>
      </c>
      <c r="B20" s="14" t="s">
        <v>17</v>
      </c>
      <c r="C20" s="15">
        <v>9941474</v>
      </c>
      <c r="D20" s="15">
        <v>426746</v>
      </c>
      <c r="E20" s="15">
        <f t="shared" ref="E20" si="5">E12+E13</f>
        <v>-426746</v>
      </c>
      <c r="F20" s="15">
        <f t="shared" si="0"/>
        <v>0</v>
      </c>
      <c r="G20" s="15">
        <f t="shared" ref="G20" si="6">G12+G13</f>
        <v>0</v>
      </c>
      <c r="H20" s="62">
        <v>0</v>
      </c>
      <c r="I20" s="15">
        <f t="shared" ref="I20" si="7">I12+I13</f>
        <v>426746</v>
      </c>
    </row>
    <row r="21" spans="1:9" ht="25.5" x14ac:dyDescent="0.2">
      <c r="A21" s="10" t="s">
        <v>95</v>
      </c>
      <c r="B21" s="11" t="s">
        <v>281</v>
      </c>
      <c r="C21" s="12"/>
      <c r="D21" s="12">
        <v>0</v>
      </c>
      <c r="E21" s="12">
        <v>0</v>
      </c>
      <c r="F21" s="12">
        <f t="shared" si="0"/>
        <v>0</v>
      </c>
      <c r="G21" s="12"/>
      <c r="H21" s="62">
        <v>0</v>
      </c>
      <c r="I21" s="12">
        <v>0</v>
      </c>
    </row>
    <row r="22" spans="1:9" ht="25.5" x14ac:dyDescent="0.2">
      <c r="A22" s="10">
        <v>45</v>
      </c>
      <c r="B22" s="11" t="s">
        <v>411</v>
      </c>
      <c r="C22" s="12"/>
      <c r="D22" s="12"/>
      <c r="E22" s="12"/>
      <c r="F22" s="12">
        <f>SUM(D22:E22)</f>
        <v>0</v>
      </c>
      <c r="G22" s="12"/>
      <c r="H22" s="62">
        <v>0</v>
      </c>
      <c r="I22" s="12"/>
    </row>
    <row r="23" spans="1:9" ht="38.25" x14ac:dyDescent="0.2">
      <c r="A23" s="13" t="s">
        <v>282</v>
      </c>
      <c r="B23" s="14" t="s">
        <v>283</v>
      </c>
      <c r="C23" s="15">
        <v>0</v>
      </c>
      <c r="D23" s="15">
        <v>0</v>
      </c>
      <c r="E23" s="15">
        <f t="shared" ref="E23:G23" si="8">SUM(E21:E22)</f>
        <v>0</v>
      </c>
      <c r="F23" s="15">
        <f t="shared" si="8"/>
        <v>0</v>
      </c>
      <c r="G23" s="15">
        <f t="shared" si="8"/>
        <v>0</v>
      </c>
      <c r="H23" s="62">
        <v>0</v>
      </c>
      <c r="I23" s="15">
        <f t="shared" ref="I23" si="9">SUM(I21)</f>
        <v>0</v>
      </c>
    </row>
    <row r="24" spans="1:9" ht="25.5" x14ac:dyDescent="0.2">
      <c r="A24" s="10" t="s">
        <v>284</v>
      </c>
      <c r="B24" s="11" t="s">
        <v>285</v>
      </c>
      <c r="C24" s="12"/>
      <c r="D24" s="12"/>
      <c r="E24" s="12"/>
      <c r="F24" s="12">
        <f t="shared" si="0"/>
        <v>0</v>
      </c>
      <c r="G24" s="12"/>
      <c r="H24" s="62">
        <v>0</v>
      </c>
      <c r="I24" s="12"/>
    </row>
    <row r="25" spans="1:9" ht="25.5" x14ac:dyDescent="0.2">
      <c r="A25" s="10" t="s">
        <v>286</v>
      </c>
      <c r="B25" s="11" t="s">
        <v>287</v>
      </c>
      <c r="C25" s="12">
        <v>0</v>
      </c>
      <c r="D25" s="12">
        <v>0</v>
      </c>
      <c r="E25" s="12">
        <v>0</v>
      </c>
      <c r="F25" s="12">
        <f t="shared" si="0"/>
        <v>0</v>
      </c>
      <c r="G25" s="12">
        <v>0</v>
      </c>
      <c r="H25" s="62">
        <v>0</v>
      </c>
      <c r="I25" s="12">
        <v>0</v>
      </c>
    </row>
    <row r="26" spans="1:9" x14ac:dyDescent="0.2">
      <c r="A26" s="10" t="s">
        <v>115</v>
      </c>
      <c r="B26" s="11" t="s">
        <v>288</v>
      </c>
      <c r="C26" s="12">
        <v>0</v>
      </c>
      <c r="D26" s="12">
        <v>0</v>
      </c>
      <c r="E26" s="12">
        <f t="shared" ref="E26" si="10">SUM(E24)</f>
        <v>0</v>
      </c>
      <c r="F26" s="12">
        <f t="shared" si="0"/>
        <v>0</v>
      </c>
      <c r="G26" s="12">
        <f t="shared" ref="G26" si="11">SUM(G24)</f>
        <v>0</v>
      </c>
      <c r="H26" s="62">
        <v>0</v>
      </c>
      <c r="I26" s="12">
        <f t="shared" ref="I26" si="12">SUM(I24)</f>
        <v>0</v>
      </c>
    </row>
    <row r="27" spans="1:9" x14ac:dyDescent="0.2">
      <c r="A27" s="10" t="s">
        <v>289</v>
      </c>
      <c r="B27" s="11" t="s">
        <v>290</v>
      </c>
      <c r="C27" s="12">
        <v>0</v>
      </c>
      <c r="D27" s="12">
        <v>0</v>
      </c>
      <c r="E27" s="12">
        <f t="shared" ref="E27" si="13">SUM(E28)</f>
        <v>0</v>
      </c>
      <c r="F27" s="12">
        <f t="shared" si="0"/>
        <v>0</v>
      </c>
      <c r="G27" s="12">
        <f t="shared" ref="G27" si="14">SUM(G28)</f>
        <v>0</v>
      </c>
      <c r="H27" s="62">
        <v>0</v>
      </c>
      <c r="I27" s="12">
        <f t="shared" ref="G27:I27" si="15">SUM(I28)</f>
        <v>0</v>
      </c>
    </row>
    <row r="28" spans="1:9" x14ac:dyDescent="0.2">
      <c r="A28" s="10" t="s">
        <v>291</v>
      </c>
      <c r="B28" s="11" t="s">
        <v>292</v>
      </c>
      <c r="C28" s="12"/>
      <c r="D28" s="12"/>
      <c r="E28" s="12"/>
      <c r="F28" s="12">
        <f t="shared" si="0"/>
        <v>0</v>
      </c>
      <c r="G28" s="12"/>
      <c r="H28" s="62">
        <v>0</v>
      </c>
      <c r="I28" s="12"/>
    </row>
    <row r="29" spans="1:9" ht="25.5" x14ac:dyDescent="0.2">
      <c r="A29" s="10" t="s">
        <v>293</v>
      </c>
      <c r="B29" s="11" t="s">
        <v>294</v>
      </c>
      <c r="C29" s="12">
        <v>0</v>
      </c>
      <c r="D29" s="12">
        <v>0</v>
      </c>
      <c r="E29" s="12">
        <f t="shared" ref="E29" si="16">SUM(E30)</f>
        <v>0</v>
      </c>
      <c r="F29" s="12">
        <f t="shared" si="0"/>
        <v>0</v>
      </c>
      <c r="G29" s="12">
        <f t="shared" ref="G29" si="17">SUM(G30)</f>
        <v>0</v>
      </c>
      <c r="H29" s="62">
        <v>0</v>
      </c>
      <c r="I29" s="12">
        <f t="shared" ref="G29:I29" si="18">SUM(I30)</f>
        <v>0</v>
      </c>
    </row>
    <row r="30" spans="1:9" ht="38.25" x14ac:dyDescent="0.2">
      <c r="A30" s="10" t="s">
        <v>295</v>
      </c>
      <c r="B30" s="11" t="s">
        <v>454</v>
      </c>
      <c r="C30" s="12">
        <v>0</v>
      </c>
      <c r="D30" s="12">
        <v>0</v>
      </c>
      <c r="E30" s="12">
        <v>0</v>
      </c>
      <c r="F30" s="12">
        <f t="shared" si="0"/>
        <v>0</v>
      </c>
      <c r="G30" s="12">
        <v>0</v>
      </c>
      <c r="H30" s="62">
        <v>0</v>
      </c>
      <c r="I30" s="12">
        <v>0</v>
      </c>
    </row>
    <row r="31" spans="1:9" x14ac:dyDescent="0.2">
      <c r="A31" s="10" t="s">
        <v>296</v>
      </c>
      <c r="B31" s="11" t="s">
        <v>297</v>
      </c>
      <c r="C31" s="12">
        <v>0</v>
      </c>
      <c r="D31" s="12">
        <v>0</v>
      </c>
      <c r="E31" s="12">
        <f t="shared" ref="E31" si="19">SUM(E32)</f>
        <v>0</v>
      </c>
      <c r="F31" s="12">
        <f t="shared" si="0"/>
        <v>0</v>
      </c>
      <c r="G31" s="12">
        <f t="shared" ref="G31" si="20">SUM(G32)</f>
        <v>0</v>
      </c>
      <c r="H31" s="62">
        <v>0</v>
      </c>
      <c r="I31" s="12">
        <f t="shared" ref="G31:I31" si="21">SUM(I32)</f>
        <v>0</v>
      </c>
    </row>
    <row r="32" spans="1:9" ht="25.5" x14ac:dyDescent="0.2">
      <c r="A32" s="10" t="s">
        <v>298</v>
      </c>
      <c r="B32" s="11" t="s">
        <v>299</v>
      </c>
      <c r="C32" s="12">
        <v>0</v>
      </c>
      <c r="D32" s="12">
        <v>0</v>
      </c>
      <c r="E32" s="12">
        <v>0</v>
      </c>
      <c r="F32" s="12">
        <f t="shared" si="0"/>
        <v>0</v>
      </c>
      <c r="G32" s="12">
        <v>0</v>
      </c>
      <c r="H32" s="62">
        <v>0</v>
      </c>
      <c r="I32" s="12">
        <v>0</v>
      </c>
    </row>
    <row r="33" spans="1:9" ht="25.5" x14ac:dyDescent="0.2">
      <c r="A33" s="10" t="s">
        <v>300</v>
      </c>
      <c r="B33" s="11" t="s">
        <v>301</v>
      </c>
      <c r="C33" s="12">
        <v>0</v>
      </c>
      <c r="D33" s="12">
        <v>0</v>
      </c>
      <c r="E33" s="12">
        <f t="shared" ref="E33" si="22">E29+E31</f>
        <v>0</v>
      </c>
      <c r="F33" s="12">
        <f t="shared" si="0"/>
        <v>0</v>
      </c>
      <c r="G33" s="12">
        <f t="shared" ref="G33" si="23">G29+G31</f>
        <v>0</v>
      </c>
      <c r="H33" s="62">
        <v>0</v>
      </c>
      <c r="I33" s="12">
        <f t="shared" ref="I33" si="24">I29+I31</f>
        <v>0</v>
      </c>
    </row>
    <row r="34" spans="1:9" ht="25.5" x14ac:dyDescent="0.2">
      <c r="A34" s="10" t="s">
        <v>302</v>
      </c>
      <c r="B34" s="11" t="s">
        <v>303</v>
      </c>
      <c r="C34" s="12">
        <v>0</v>
      </c>
      <c r="D34" s="12">
        <v>0</v>
      </c>
      <c r="E34" s="12">
        <f t="shared" ref="E34" si="25">SUM(E35:E36)</f>
        <v>0</v>
      </c>
      <c r="F34" s="12">
        <f t="shared" si="0"/>
        <v>0</v>
      </c>
      <c r="G34" s="12">
        <f t="shared" ref="G34" si="26">SUM(G35:G36)</f>
        <v>0</v>
      </c>
      <c r="H34" s="62">
        <v>0</v>
      </c>
      <c r="I34" s="12">
        <f t="shared" ref="I34" si="27">SUM(I35:I36)</f>
        <v>0</v>
      </c>
    </row>
    <row r="35" spans="1:9" x14ac:dyDescent="0.2">
      <c r="A35" s="10" t="s">
        <v>304</v>
      </c>
      <c r="B35" s="11" t="s">
        <v>305</v>
      </c>
      <c r="C35" s="12">
        <v>0</v>
      </c>
      <c r="D35" s="12">
        <v>0</v>
      </c>
      <c r="E35" s="12">
        <v>0</v>
      </c>
      <c r="F35" s="12">
        <f t="shared" si="0"/>
        <v>0</v>
      </c>
      <c r="G35" s="12">
        <v>0</v>
      </c>
      <c r="H35" s="62">
        <v>0</v>
      </c>
      <c r="I35" s="12">
        <v>0</v>
      </c>
    </row>
    <row r="36" spans="1:9" x14ac:dyDescent="0.2">
      <c r="A36" s="10" t="s">
        <v>306</v>
      </c>
      <c r="B36" s="11" t="s">
        <v>455</v>
      </c>
      <c r="C36" s="12">
        <v>0</v>
      </c>
      <c r="D36" s="12">
        <v>0</v>
      </c>
      <c r="E36" s="12">
        <v>0</v>
      </c>
      <c r="F36" s="12">
        <f t="shared" si="0"/>
        <v>0</v>
      </c>
      <c r="G36" s="12">
        <v>0</v>
      </c>
      <c r="H36" s="62">
        <v>0</v>
      </c>
      <c r="I36" s="12">
        <v>0</v>
      </c>
    </row>
    <row r="37" spans="1:9" ht="25.5" x14ac:dyDescent="0.2">
      <c r="A37" s="13" t="s">
        <v>307</v>
      </c>
      <c r="B37" s="14" t="s">
        <v>308</v>
      </c>
      <c r="C37" s="15">
        <v>0</v>
      </c>
      <c r="D37" s="15">
        <v>0</v>
      </c>
      <c r="E37" s="15">
        <f t="shared" ref="E37" si="28">E26+E27+E33+E34</f>
        <v>0</v>
      </c>
      <c r="F37" s="15">
        <f t="shared" si="0"/>
        <v>0</v>
      </c>
      <c r="G37" s="15">
        <f t="shared" ref="G37" si="29">G26+G27+G33+G34</f>
        <v>0</v>
      </c>
      <c r="H37" s="62">
        <v>0</v>
      </c>
      <c r="I37" s="15">
        <f t="shared" ref="I37" si="30">I26+I27+I33+I34</f>
        <v>0</v>
      </c>
    </row>
    <row r="38" spans="1:9" x14ac:dyDescent="0.2">
      <c r="A38" s="10" t="s">
        <v>309</v>
      </c>
      <c r="B38" s="11" t="s">
        <v>310</v>
      </c>
      <c r="C38" s="12"/>
      <c r="D38" s="12"/>
      <c r="E38" s="12"/>
      <c r="F38" s="12">
        <f t="shared" si="0"/>
        <v>0</v>
      </c>
      <c r="G38" s="12"/>
      <c r="H38" s="62">
        <v>0</v>
      </c>
      <c r="I38" s="12"/>
    </row>
    <row r="39" spans="1:9" x14ac:dyDescent="0.2">
      <c r="A39" s="10" t="s">
        <v>18</v>
      </c>
      <c r="B39" s="11" t="s">
        <v>19</v>
      </c>
      <c r="C39" s="12"/>
      <c r="D39" s="12"/>
      <c r="E39" s="12"/>
      <c r="F39" s="12">
        <f t="shared" si="0"/>
        <v>0</v>
      </c>
      <c r="G39" s="12"/>
      <c r="H39" s="62">
        <v>0</v>
      </c>
      <c r="I39" s="12"/>
    </row>
    <row r="40" spans="1:9" ht="25.5" x14ac:dyDescent="0.2">
      <c r="A40" s="10" t="s">
        <v>311</v>
      </c>
      <c r="B40" s="11" t="s">
        <v>312</v>
      </c>
      <c r="C40" s="12"/>
      <c r="D40" s="12">
        <v>845984</v>
      </c>
      <c r="E40" s="12">
        <v>-845984</v>
      </c>
      <c r="F40" s="12">
        <f t="shared" si="0"/>
        <v>0</v>
      </c>
      <c r="G40" s="12">
        <v>0</v>
      </c>
      <c r="H40" s="62">
        <v>0</v>
      </c>
      <c r="I40" s="12">
        <v>845984</v>
      </c>
    </row>
    <row r="41" spans="1:9" x14ac:dyDescent="0.2">
      <c r="A41" s="10" t="s">
        <v>313</v>
      </c>
      <c r="B41" s="11" t="s">
        <v>314</v>
      </c>
      <c r="C41" s="12">
        <v>0</v>
      </c>
      <c r="D41" s="12">
        <v>0</v>
      </c>
      <c r="E41" s="12">
        <v>0</v>
      </c>
      <c r="F41" s="12">
        <f t="shared" si="0"/>
        <v>0</v>
      </c>
      <c r="G41" s="12">
        <v>0</v>
      </c>
      <c r="H41" s="62">
        <v>0</v>
      </c>
      <c r="I41" s="12">
        <v>0</v>
      </c>
    </row>
    <row r="42" spans="1:9" x14ac:dyDescent="0.2">
      <c r="A42" s="10" t="s">
        <v>123</v>
      </c>
      <c r="B42" s="11" t="s">
        <v>315</v>
      </c>
      <c r="C42" s="12">
        <v>0</v>
      </c>
      <c r="D42" s="12">
        <v>0</v>
      </c>
      <c r="E42" s="12">
        <v>0</v>
      </c>
      <c r="F42" s="12">
        <f t="shared" si="0"/>
        <v>0</v>
      </c>
      <c r="G42" s="12">
        <v>0</v>
      </c>
      <c r="H42" s="62">
        <v>0</v>
      </c>
      <c r="I42" s="12">
        <v>0</v>
      </c>
    </row>
    <row r="43" spans="1:9" x14ac:dyDescent="0.2">
      <c r="A43" s="10" t="s">
        <v>125</v>
      </c>
      <c r="B43" s="11" t="s">
        <v>316</v>
      </c>
      <c r="C43" s="12"/>
      <c r="D43" s="12">
        <v>22842</v>
      </c>
      <c r="E43" s="12">
        <v>-22842</v>
      </c>
      <c r="F43" s="12">
        <f t="shared" si="0"/>
        <v>0</v>
      </c>
      <c r="G43" s="12"/>
      <c r="H43" s="62">
        <v>0</v>
      </c>
      <c r="I43" s="12">
        <v>22842</v>
      </c>
    </row>
    <row r="44" spans="1:9" ht="25.5" x14ac:dyDescent="0.2">
      <c r="A44" s="10" t="s">
        <v>20</v>
      </c>
      <c r="B44" s="11" t="s">
        <v>21</v>
      </c>
      <c r="C44" s="12"/>
      <c r="D44" s="12"/>
      <c r="E44" s="12"/>
      <c r="F44" s="12">
        <f t="shared" si="0"/>
        <v>0</v>
      </c>
      <c r="G44" s="12"/>
      <c r="H44" s="62">
        <v>0</v>
      </c>
      <c r="I44" s="12"/>
    </row>
    <row r="45" spans="1:9" ht="25.5" x14ac:dyDescent="0.2">
      <c r="A45" s="10" t="s">
        <v>22</v>
      </c>
      <c r="B45" s="11" t="s">
        <v>23</v>
      </c>
      <c r="C45" s="12">
        <v>0</v>
      </c>
      <c r="D45" s="12">
        <v>0</v>
      </c>
      <c r="E45" s="12">
        <f t="shared" ref="E45" si="31">SUM(E44)</f>
        <v>0</v>
      </c>
      <c r="F45" s="12">
        <f t="shared" si="0"/>
        <v>0</v>
      </c>
      <c r="G45" s="12">
        <f t="shared" ref="G45" si="32">SUM(G44)</f>
        <v>0</v>
      </c>
      <c r="H45" s="62">
        <v>0</v>
      </c>
      <c r="I45" s="12">
        <f t="shared" ref="I45" si="33">SUM(I44)</f>
        <v>0</v>
      </c>
    </row>
    <row r="46" spans="1:9" x14ac:dyDescent="0.2">
      <c r="A46" s="10" t="s">
        <v>24</v>
      </c>
      <c r="B46" s="11" t="s">
        <v>25</v>
      </c>
      <c r="C46" s="12">
        <v>11077</v>
      </c>
      <c r="D46" s="12"/>
      <c r="E46" s="12">
        <v>0</v>
      </c>
      <c r="F46" s="12">
        <f t="shared" si="0"/>
        <v>0</v>
      </c>
      <c r="G46" s="12">
        <v>0</v>
      </c>
      <c r="H46" s="62">
        <v>0</v>
      </c>
      <c r="I46" s="12"/>
    </row>
    <row r="47" spans="1:9" ht="38.25" x14ac:dyDescent="0.2">
      <c r="A47" s="13" t="s">
        <v>26</v>
      </c>
      <c r="B47" s="14" t="s">
        <v>27</v>
      </c>
      <c r="C47" s="15">
        <v>11077</v>
      </c>
      <c r="D47" s="15">
        <v>868826</v>
      </c>
      <c r="E47" s="15">
        <f t="shared" ref="E47" si="34">E38+E39+E40+E41+E42+E43+E45+E46</f>
        <v>-868826</v>
      </c>
      <c r="F47" s="15">
        <f t="shared" si="0"/>
        <v>0</v>
      </c>
      <c r="G47" s="15">
        <f t="shared" ref="G47" si="35">G38+G39+G40+G41+G42+G43+G45+G46</f>
        <v>0</v>
      </c>
      <c r="H47" s="62">
        <v>0</v>
      </c>
      <c r="I47" s="15">
        <f t="shared" ref="I47" si="36">I38+I39+I40+I41+I42+I43+I45+I46</f>
        <v>868826</v>
      </c>
    </row>
    <row r="48" spans="1:9" x14ac:dyDescent="0.2">
      <c r="A48" s="10" t="s">
        <v>317</v>
      </c>
      <c r="B48" s="11" t="s">
        <v>318</v>
      </c>
      <c r="C48" s="12">
        <v>0</v>
      </c>
      <c r="D48" s="12">
        <v>0</v>
      </c>
      <c r="E48" s="12">
        <v>0</v>
      </c>
      <c r="F48" s="12">
        <f t="shared" si="0"/>
        <v>0</v>
      </c>
      <c r="G48" s="12">
        <v>0</v>
      </c>
      <c r="H48" s="62">
        <v>0</v>
      </c>
      <c r="I48" s="12">
        <v>0</v>
      </c>
    </row>
    <row r="49" spans="1:10" ht="25.5" x14ac:dyDescent="0.2">
      <c r="A49" s="13" t="s">
        <v>319</v>
      </c>
      <c r="B49" s="14" t="s">
        <v>320</v>
      </c>
      <c r="C49" s="15">
        <v>0</v>
      </c>
      <c r="D49" s="15">
        <v>0</v>
      </c>
      <c r="E49" s="15">
        <f t="shared" ref="E49" si="37">SUM(E48)</f>
        <v>0</v>
      </c>
      <c r="F49" s="15">
        <f t="shared" si="0"/>
        <v>0</v>
      </c>
      <c r="G49" s="15">
        <f t="shared" ref="G49" si="38">SUM(G48)</f>
        <v>0</v>
      </c>
      <c r="H49" s="62">
        <v>0</v>
      </c>
      <c r="I49" s="15">
        <f t="shared" ref="I49" si="39">SUM(I48)</f>
        <v>0</v>
      </c>
    </row>
    <row r="50" spans="1:10" ht="25.5" x14ac:dyDescent="0.2">
      <c r="A50" s="10" t="s">
        <v>28</v>
      </c>
      <c r="B50" s="11" t="s">
        <v>29</v>
      </c>
      <c r="C50" s="12">
        <v>0</v>
      </c>
      <c r="D50" s="12">
        <v>0</v>
      </c>
      <c r="E50" s="12">
        <f t="shared" ref="E50" si="40">SUM(E51:E53)</f>
        <v>0</v>
      </c>
      <c r="F50" s="12">
        <f t="shared" si="0"/>
        <v>0</v>
      </c>
      <c r="G50" s="12">
        <f t="shared" ref="G50" si="41">SUM(G51:G53)</f>
        <v>0</v>
      </c>
      <c r="H50" s="62">
        <v>0</v>
      </c>
      <c r="I50" s="12">
        <f t="shared" ref="I50" si="42">SUM(I51:I53)</f>
        <v>0</v>
      </c>
    </row>
    <row r="51" spans="1:10" x14ac:dyDescent="0.2">
      <c r="A51" s="10" t="s">
        <v>30</v>
      </c>
      <c r="B51" s="11" t="s">
        <v>31</v>
      </c>
      <c r="C51" s="12"/>
      <c r="D51" s="12"/>
      <c r="E51" s="12"/>
      <c r="F51" s="12">
        <f t="shared" si="0"/>
        <v>0</v>
      </c>
      <c r="G51" s="12"/>
      <c r="H51" s="62">
        <v>0</v>
      </c>
      <c r="I51" s="12"/>
    </row>
    <row r="52" spans="1:10" x14ac:dyDescent="0.2">
      <c r="A52" s="10" t="s">
        <v>321</v>
      </c>
      <c r="B52" s="11" t="s">
        <v>322</v>
      </c>
      <c r="C52" s="12"/>
      <c r="D52" s="12"/>
      <c r="E52" s="12"/>
      <c r="F52" s="12">
        <f t="shared" si="0"/>
        <v>0</v>
      </c>
      <c r="G52" s="12"/>
      <c r="H52" s="62">
        <v>0</v>
      </c>
      <c r="I52" s="12"/>
    </row>
    <row r="53" spans="1:10" x14ac:dyDescent="0.2">
      <c r="A53" s="10" t="s">
        <v>32</v>
      </c>
      <c r="B53" s="11" t="s">
        <v>33</v>
      </c>
      <c r="C53" s="12">
        <v>0</v>
      </c>
      <c r="D53" s="12">
        <v>0</v>
      </c>
      <c r="E53" s="12">
        <v>0</v>
      </c>
      <c r="F53" s="12">
        <f t="shared" si="0"/>
        <v>0</v>
      </c>
      <c r="G53" s="12">
        <v>0</v>
      </c>
      <c r="H53" s="62">
        <v>0</v>
      </c>
      <c r="I53" s="12">
        <v>0</v>
      </c>
    </row>
    <row r="54" spans="1:10" ht="25.5" x14ac:dyDescent="0.2">
      <c r="A54" s="13" t="s">
        <v>34</v>
      </c>
      <c r="B54" s="14" t="s">
        <v>35</v>
      </c>
      <c r="C54" s="15">
        <v>0</v>
      </c>
      <c r="D54" s="15">
        <v>0</v>
      </c>
      <c r="E54" s="15">
        <f t="shared" ref="E54" si="43">E50</f>
        <v>0</v>
      </c>
      <c r="F54" s="15">
        <f t="shared" si="0"/>
        <v>0</v>
      </c>
      <c r="G54" s="15">
        <f t="shared" ref="G54" si="44">G50</f>
        <v>0</v>
      </c>
      <c r="H54" s="62">
        <v>0</v>
      </c>
      <c r="I54" s="15">
        <f t="shared" ref="I54" si="45">I50</f>
        <v>0</v>
      </c>
    </row>
    <row r="55" spans="1:10" ht="25.5" x14ac:dyDescent="0.2">
      <c r="A55" s="13" t="s">
        <v>36</v>
      </c>
      <c r="B55" s="14" t="s">
        <v>37</v>
      </c>
      <c r="C55" s="15">
        <v>9952551</v>
      </c>
      <c r="D55" s="15">
        <v>1295572</v>
      </c>
      <c r="E55" s="15">
        <f t="shared" ref="E55" si="46">E54+E47+E49+E37+E20+E23</f>
        <v>-1295572</v>
      </c>
      <c r="F55" s="15">
        <f>SUM(D55:E55)</f>
        <v>0</v>
      </c>
      <c r="G55" s="15">
        <f t="shared" ref="G55" si="47">G54+G47+G49+G37+G20+G23</f>
        <v>0</v>
      </c>
      <c r="H55" s="62">
        <v>0</v>
      </c>
      <c r="I55" s="15">
        <f t="shared" ref="I55" si="48">I54+I47+I49+I37+I20+I23</f>
        <v>1295572</v>
      </c>
    </row>
    <row r="56" spans="1:10" ht="25.5" x14ac:dyDescent="0.2">
      <c r="A56" s="10" t="s">
        <v>38</v>
      </c>
      <c r="B56" s="11" t="s">
        <v>39</v>
      </c>
      <c r="C56" s="12">
        <v>73894</v>
      </c>
      <c r="D56" s="12">
        <v>47428</v>
      </c>
      <c r="E56" s="12">
        <v>-47428</v>
      </c>
      <c r="F56" s="12">
        <f t="shared" si="0"/>
        <v>0</v>
      </c>
      <c r="G56" s="12">
        <v>0</v>
      </c>
      <c r="H56" s="62">
        <v>0</v>
      </c>
      <c r="I56" s="12">
        <v>47428</v>
      </c>
      <c r="J56" s="75"/>
    </row>
    <row r="57" spans="1:10" x14ac:dyDescent="0.2">
      <c r="A57" s="10" t="s">
        <v>40</v>
      </c>
      <c r="B57" s="11" t="s">
        <v>41</v>
      </c>
      <c r="C57" s="12">
        <v>73894</v>
      </c>
      <c r="D57" s="12">
        <v>47428</v>
      </c>
      <c r="E57" s="12">
        <f t="shared" ref="E57" si="49">SUM(E56)</f>
        <v>-47428</v>
      </c>
      <c r="F57" s="12">
        <f t="shared" si="0"/>
        <v>0</v>
      </c>
      <c r="G57" s="12">
        <v>0</v>
      </c>
      <c r="H57" s="62">
        <v>0</v>
      </c>
      <c r="I57" s="12">
        <f t="shared" ref="I57" si="50">SUM(I56)</f>
        <v>47428</v>
      </c>
    </row>
    <row r="58" spans="1:10" x14ac:dyDescent="0.2">
      <c r="A58" s="10" t="s">
        <v>323</v>
      </c>
      <c r="B58" s="11" t="s">
        <v>324</v>
      </c>
      <c r="C58" s="12">
        <v>0</v>
      </c>
      <c r="D58" s="12">
        <v>0</v>
      </c>
      <c r="E58" s="12">
        <v>0</v>
      </c>
      <c r="F58" s="12">
        <f t="shared" si="0"/>
        <v>0</v>
      </c>
      <c r="G58" s="12">
        <v>0</v>
      </c>
      <c r="H58" s="62">
        <v>0</v>
      </c>
      <c r="I58" s="12">
        <v>0</v>
      </c>
    </row>
    <row r="59" spans="1:10" ht="25.5" x14ac:dyDescent="0.2">
      <c r="A59" s="10" t="s">
        <v>44</v>
      </c>
      <c r="B59" s="11" t="s">
        <v>45</v>
      </c>
      <c r="C59" s="12">
        <v>73894</v>
      </c>
      <c r="D59" s="12">
        <v>47428</v>
      </c>
      <c r="E59" s="12">
        <f t="shared" ref="E59" si="51">SUM(E57:E58)</f>
        <v>-47428</v>
      </c>
      <c r="F59" s="12">
        <f t="shared" si="0"/>
        <v>0</v>
      </c>
      <c r="G59" s="12">
        <f t="shared" ref="G59" si="52">SUM(G57:G58)</f>
        <v>0</v>
      </c>
      <c r="H59" s="62">
        <v>0</v>
      </c>
      <c r="I59" s="12">
        <f t="shared" ref="I59" si="53">SUM(I57:I58)</f>
        <v>47428</v>
      </c>
    </row>
    <row r="60" spans="1:10" ht="25.5" x14ac:dyDescent="0.2">
      <c r="A60" s="13" t="s">
        <v>46</v>
      </c>
      <c r="B60" s="14" t="s">
        <v>47</v>
      </c>
      <c r="C60" s="15">
        <v>73894</v>
      </c>
      <c r="D60" s="15">
        <v>47428</v>
      </c>
      <c r="E60" s="15">
        <f t="shared" ref="E60" si="54">SUM(E59)</f>
        <v>-47428</v>
      </c>
      <c r="F60" s="15">
        <f t="shared" si="0"/>
        <v>0</v>
      </c>
      <c r="G60" s="15">
        <f t="shared" ref="G60" si="55">SUM(G59)</f>
        <v>0</v>
      </c>
      <c r="H60" s="62">
        <v>0</v>
      </c>
      <c r="I60" s="15">
        <f t="shared" ref="I60" si="56">SUM(I59)</f>
        <v>47428</v>
      </c>
    </row>
    <row r="61" spans="1:10" x14ac:dyDescent="0.2">
      <c r="A61" s="13" t="s">
        <v>48</v>
      </c>
      <c r="B61" s="14" t="s">
        <v>49</v>
      </c>
      <c r="C61" s="15">
        <v>10026445</v>
      </c>
      <c r="D61" s="15">
        <v>1343000</v>
      </c>
      <c r="E61" s="15">
        <f t="shared" ref="E61" si="57">E55+E60</f>
        <v>-1343000</v>
      </c>
      <c r="F61" s="15">
        <f t="shared" si="0"/>
        <v>0</v>
      </c>
      <c r="G61" s="15">
        <f t="shared" ref="G61" si="58">G55+G60</f>
        <v>0</v>
      </c>
      <c r="H61" s="62">
        <v>0</v>
      </c>
      <c r="I61" s="15">
        <f t="shared" ref="I61" si="59">I55+I60</f>
        <v>1343000</v>
      </c>
    </row>
    <row r="63" spans="1:10" ht="45" x14ac:dyDescent="0.2">
      <c r="A63" s="183" t="s">
        <v>1</v>
      </c>
      <c r="B63" s="183" t="s">
        <v>2</v>
      </c>
      <c r="C63" s="183" t="s">
        <v>439</v>
      </c>
      <c r="D63" s="183" t="s">
        <v>425</v>
      </c>
      <c r="E63" s="183" t="s">
        <v>442</v>
      </c>
      <c r="F63" s="183" t="s">
        <v>443</v>
      </c>
      <c r="G63" s="183" t="s">
        <v>444</v>
      </c>
      <c r="H63" s="184" t="s">
        <v>138</v>
      </c>
      <c r="I63" s="76" t="s">
        <v>425</v>
      </c>
    </row>
    <row r="64" spans="1:10" ht="25.5" x14ac:dyDescent="0.2">
      <c r="A64" s="10" t="s">
        <v>51</v>
      </c>
      <c r="B64" s="11" t="s">
        <v>52</v>
      </c>
      <c r="C64" s="12">
        <v>7185050</v>
      </c>
      <c r="D64" s="12"/>
      <c r="E64" s="12">
        <v>0</v>
      </c>
      <c r="F64" s="12">
        <f t="shared" ref="F64:F127" si="60">SUM(D64:E64)</f>
        <v>0</v>
      </c>
      <c r="G64" s="12">
        <v>0</v>
      </c>
      <c r="H64" s="62">
        <v>0</v>
      </c>
      <c r="I64" s="12"/>
    </row>
    <row r="65" spans="1:9" x14ac:dyDescent="0.2">
      <c r="A65" s="10">
        <v>3</v>
      </c>
      <c r="B65" s="11" t="s">
        <v>416</v>
      </c>
      <c r="C65" s="12">
        <v>300000</v>
      </c>
      <c r="D65" s="12"/>
      <c r="E65" s="12">
        <v>0</v>
      </c>
      <c r="F65" s="12">
        <f t="shared" si="60"/>
        <v>0</v>
      </c>
      <c r="G65" s="12">
        <v>0</v>
      </c>
      <c r="H65" s="62">
        <v>0</v>
      </c>
      <c r="I65" s="12"/>
    </row>
    <row r="66" spans="1:9" ht="25.5" x14ac:dyDescent="0.2">
      <c r="A66" s="51" t="s">
        <v>270</v>
      </c>
      <c r="B66" s="11" t="s">
        <v>325</v>
      </c>
      <c r="C66" s="12">
        <v>0</v>
      </c>
      <c r="D66" s="12">
        <v>0</v>
      </c>
      <c r="E66" s="12">
        <v>0</v>
      </c>
      <c r="F66" s="12">
        <f t="shared" si="60"/>
        <v>0</v>
      </c>
      <c r="G66" s="12">
        <v>0</v>
      </c>
      <c r="H66" s="62">
        <v>0</v>
      </c>
      <c r="I66" s="12">
        <v>0</v>
      </c>
    </row>
    <row r="67" spans="1:9" x14ac:dyDescent="0.2">
      <c r="A67" s="10" t="s">
        <v>53</v>
      </c>
      <c r="B67" s="11" t="s">
        <v>54</v>
      </c>
      <c r="C67" s="12">
        <v>0</v>
      </c>
      <c r="D67" s="12">
        <v>0</v>
      </c>
      <c r="E67" s="12">
        <v>0</v>
      </c>
      <c r="F67" s="12">
        <f t="shared" si="60"/>
        <v>0</v>
      </c>
      <c r="G67" s="12">
        <v>0</v>
      </c>
      <c r="H67" s="62">
        <v>0</v>
      </c>
      <c r="I67" s="12">
        <v>0</v>
      </c>
    </row>
    <row r="68" spans="1:9" x14ac:dyDescent="0.2">
      <c r="A68" s="10" t="s">
        <v>55</v>
      </c>
      <c r="B68" s="11" t="s">
        <v>56</v>
      </c>
      <c r="C68" s="12">
        <v>100193</v>
      </c>
      <c r="D68" s="12"/>
      <c r="E68" s="12">
        <v>0</v>
      </c>
      <c r="F68" s="12">
        <f t="shared" si="60"/>
        <v>0</v>
      </c>
      <c r="G68" s="12">
        <v>0</v>
      </c>
      <c r="H68" s="62">
        <v>0</v>
      </c>
      <c r="I68" s="12"/>
    </row>
    <row r="69" spans="1:9" x14ac:dyDescent="0.2">
      <c r="A69" s="10" t="s">
        <v>57</v>
      </c>
      <c r="B69" s="11" t="s">
        <v>58</v>
      </c>
      <c r="C69" s="12"/>
      <c r="D69" s="12"/>
      <c r="E69" s="12"/>
      <c r="F69" s="12">
        <f t="shared" si="60"/>
        <v>0</v>
      </c>
      <c r="G69" s="12">
        <v>0</v>
      </c>
      <c r="H69" s="62">
        <v>0</v>
      </c>
      <c r="I69" s="12"/>
    </row>
    <row r="70" spans="1:9" ht="25.5" x14ac:dyDescent="0.2">
      <c r="A70" s="10" t="s">
        <v>59</v>
      </c>
      <c r="B70" s="11" t="s">
        <v>60</v>
      </c>
      <c r="C70" s="12">
        <v>69286</v>
      </c>
      <c r="D70" s="12"/>
      <c r="E70" s="12">
        <v>0</v>
      </c>
      <c r="F70" s="12">
        <f t="shared" si="60"/>
        <v>0</v>
      </c>
      <c r="G70" s="12">
        <v>0</v>
      </c>
      <c r="H70" s="62">
        <v>0</v>
      </c>
      <c r="I70" s="12"/>
    </row>
    <row r="71" spans="1:9" ht="25.5" x14ac:dyDescent="0.2">
      <c r="A71" s="10" t="s">
        <v>61</v>
      </c>
      <c r="B71" s="11" t="s">
        <v>62</v>
      </c>
      <c r="C71" s="12">
        <v>7654529</v>
      </c>
      <c r="D71" s="12">
        <v>0</v>
      </c>
      <c r="E71" s="12">
        <f t="shared" ref="E71" si="61">SUM(E64:E70)</f>
        <v>0</v>
      </c>
      <c r="F71" s="12">
        <f t="shared" si="60"/>
        <v>0</v>
      </c>
      <c r="G71" s="12">
        <f t="shared" ref="G71" si="62">SUM(G64:G70)</f>
        <v>0</v>
      </c>
      <c r="H71" s="62">
        <v>0</v>
      </c>
      <c r="I71" s="12">
        <f t="shared" ref="I71" si="63">SUM(I64:I70)</f>
        <v>0</v>
      </c>
    </row>
    <row r="72" spans="1:9" x14ac:dyDescent="0.2">
      <c r="A72" s="10" t="s">
        <v>326</v>
      </c>
      <c r="B72" s="11" t="s">
        <v>327</v>
      </c>
      <c r="C72" s="12"/>
      <c r="D72" s="12"/>
      <c r="E72" s="12"/>
      <c r="F72" s="12">
        <f t="shared" si="60"/>
        <v>0</v>
      </c>
      <c r="G72" s="12">
        <v>0</v>
      </c>
      <c r="H72" s="62">
        <v>0</v>
      </c>
      <c r="I72" s="12"/>
    </row>
    <row r="73" spans="1:9" ht="38.25" x14ac:dyDescent="0.2">
      <c r="A73" s="10" t="s">
        <v>63</v>
      </c>
      <c r="B73" s="11" t="s">
        <v>64</v>
      </c>
      <c r="C73" s="12">
        <v>0</v>
      </c>
      <c r="D73" s="12">
        <v>0</v>
      </c>
      <c r="E73" s="12">
        <v>0</v>
      </c>
      <c r="F73" s="12">
        <f t="shared" si="60"/>
        <v>0</v>
      </c>
      <c r="G73" s="12">
        <v>0</v>
      </c>
      <c r="H73" s="62">
        <v>0</v>
      </c>
      <c r="I73" s="12">
        <v>0</v>
      </c>
    </row>
    <row r="74" spans="1:9" x14ac:dyDescent="0.2">
      <c r="A74" s="10" t="s">
        <v>65</v>
      </c>
      <c r="B74" s="11" t="s">
        <v>66</v>
      </c>
      <c r="C74" s="12"/>
      <c r="D74" s="12"/>
      <c r="E74" s="12"/>
      <c r="F74" s="12">
        <f t="shared" si="60"/>
        <v>0</v>
      </c>
      <c r="G74" s="12">
        <v>0</v>
      </c>
      <c r="H74" s="62">
        <v>0</v>
      </c>
      <c r="I74" s="12"/>
    </row>
    <row r="75" spans="1:9" x14ac:dyDescent="0.2">
      <c r="A75" s="10" t="s">
        <v>67</v>
      </c>
      <c r="B75" s="11" t="s">
        <v>68</v>
      </c>
      <c r="C75" s="12">
        <v>0</v>
      </c>
      <c r="D75" s="12">
        <v>0</v>
      </c>
      <c r="E75" s="12">
        <f t="shared" ref="E75" si="64">SUM(E72:E74)</f>
        <v>0</v>
      </c>
      <c r="F75" s="12">
        <f t="shared" si="60"/>
        <v>0</v>
      </c>
      <c r="G75" s="12">
        <f t="shared" ref="G75" si="65">SUM(G72:G74)</f>
        <v>0</v>
      </c>
      <c r="H75" s="62">
        <v>0</v>
      </c>
      <c r="I75" s="12">
        <f t="shared" ref="I75" si="66">SUM(I72:I74)</f>
        <v>0</v>
      </c>
    </row>
    <row r="76" spans="1:9" x14ac:dyDescent="0.2">
      <c r="A76" s="13" t="s">
        <v>69</v>
      </c>
      <c r="B76" s="14" t="s">
        <v>70</v>
      </c>
      <c r="C76" s="15">
        <v>7654529</v>
      </c>
      <c r="D76" s="15">
        <v>0</v>
      </c>
      <c r="E76" s="15">
        <f t="shared" ref="E76" si="67">E71+E75</f>
        <v>0</v>
      </c>
      <c r="F76" s="15">
        <f t="shared" si="60"/>
        <v>0</v>
      </c>
      <c r="G76" s="15">
        <f t="shared" ref="G76" si="68">G71+G75</f>
        <v>0</v>
      </c>
      <c r="H76" s="62">
        <v>0</v>
      </c>
      <c r="I76" s="15">
        <f t="shared" ref="I76" si="69">I71+I75</f>
        <v>0</v>
      </c>
    </row>
    <row r="77" spans="1:9" ht="25.5" x14ac:dyDescent="0.2">
      <c r="A77" s="13" t="s">
        <v>71</v>
      </c>
      <c r="B77" s="14" t="s">
        <v>72</v>
      </c>
      <c r="C77" s="15">
        <v>988480</v>
      </c>
      <c r="D77" s="15">
        <v>0</v>
      </c>
      <c r="E77" s="15">
        <f t="shared" ref="E77" si="70">SUM(E78:E81)</f>
        <v>0</v>
      </c>
      <c r="F77" s="15">
        <f t="shared" si="60"/>
        <v>0</v>
      </c>
      <c r="G77" s="15">
        <f t="shared" ref="G77" si="71">SUM(G78:G81)</f>
        <v>5314</v>
      </c>
      <c r="H77" s="62" t="s">
        <v>456</v>
      </c>
      <c r="I77" s="15">
        <f t="shared" ref="I77" si="72">SUM(I78:I81)</f>
        <v>0</v>
      </c>
    </row>
    <row r="78" spans="1:9" x14ac:dyDescent="0.2">
      <c r="A78" s="10" t="s">
        <v>73</v>
      </c>
      <c r="B78" s="11" t="s">
        <v>74</v>
      </c>
      <c r="C78" s="12">
        <v>985043</v>
      </c>
      <c r="D78" s="12">
        <v>0</v>
      </c>
      <c r="E78" s="12"/>
      <c r="F78" s="12">
        <f t="shared" si="60"/>
        <v>0</v>
      </c>
      <c r="G78" s="12">
        <v>2466</v>
      </c>
      <c r="H78" s="62" t="s">
        <v>456</v>
      </c>
      <c r="I78" s="12">
        <f>(I64+I70)*0.13</f>
        <v>0</v>
      </c>
    </row>
    <row r="79" spans="1:9" x14ac:dyDescent="0.2">
      <c r="A79" s="10" t="s">
        <v>75</v>
      </c>
      <c r="B79" s="11" t="s">
        <v>76</v>
      </c>
      <c r="C79" s="12"/>
      <c r="D79" s="12">
        <v>0</v>
      </c>
      <c r="E79" s="12"/>
      <c r="F79" s="12">
        <f t="shared" si="60"/>
        <v>0</v>
      </c>
      <c r="G79" s="12">
        <v>0</v>
      </c>
      <c r="H79" s="62">
        <v>0</v>
      </c>
      <c r="I79" s="12">
        <v>0</v>
      </c>
    </row>
    <row r="80" spans="1:9" x14ac:dyDescent="0.2">
      <c r="A80" s="10" t="s">
        <v>328</v>
      </c>
      <c r="B80" s="11" t="s">
        <v>329</v>
      </c>
      <c r="C80" s="12"/>
      <c r="D80" s="12"/>
      <c r="E80" s="12">
        <v>0</v>
      </c>
      <c r="F80" s="12">
        <f t="shared" si="60"/>
        <v>0</v>
      </c>
      <c r="G80" s="12">
        <v>0</v>
      </c>
      <c r="H80" s="62">
        <v>0</v>
      </c>
      <c r="I80" s="12"/>
    </row>
    <row r="81" spans="1:9" ht="25.5" x14ac:dyDescent="0.2">
      <c r="A81" s="10" t="s">
        <v>77</v>
      </c>
      <c r="B81" s="11" t="s">
        <v>78</v>
      </c>
      <c r="C81" s="12">
        <v>3437</v>
      </c>
      <c r="D81" s="12">
        <v>0</v>
      </c>
      <c r="E81" s="12"/>
      <c r="F81" s="12">
        <f t="shared" si="60"/>
        <v>0</v>
      </c>
      <c r="G81" s="12">
        <v>2848</v>
      </c>
      <c r="H81" s="62" t="s">
        <v>456</v>
      </c>
      <c r="I81" s="12">
        <v>0</v>
      </c>
    </row>
    <row r="82" spans="1:9" x14ac:dyDescent="0.2">
      <c r="A82" s="10" t="s">
        <v>79</v>
      </c>
      <c r="B82" s="11" t="s">
        <v>80</v>
      </c>
      <c r="C82" s="12">
        <v>36552</v>
      </c>
      <c r="D82" s="12">
        <v>0</v>
      </c>
      <c r="E82" s="12">
        <v>0</v>
      </c>
      <c r="F82" s="12">
        <f t="shared" si="60"/>
        <v>0</v>
      </c>
      <c r="G82" s="12">
        <v>0</v>
      </c>
      <c r="H82" s="62">
        <v>0</v>
      </c>
      <c r="I82" s="12">
        <v>0</v>
      </c>
    </row>
    <row r="83" spans="1:9" x14ac:dyDescent="0.2">
      <c r="A83" s="10" t="s">
        <v>81</v>
      </c>
      <c r="B83" s="11" t="s">
        <v>82</v>
      </c>
      <c r="C83" s="12">
        <v>79053</v>
      </c>
      <c r="D83" s="12">
        <v>0</v>
      </c>
      <c r="E83" s="12"/>
      <c r="F83" s="12">
        <f t="shared" si="60"/>
        <v>0</v>
      </c>
      <c r="G83" s="12">
        <v>3306</v>
      </c>
      <c r="H83" s="62" t="s">
        <v>456</v>
      </c>
      <c r="I83" s="12">
        <v>0</v>
      </c>
    </row>
    <row r="84" spans="1:9" x14ac:dyDescent="0.2">
      <c r="A84" s="10" t="s">
        <v>12</v>
      </c>
      <c r="B84" s="11" t="s">
        <v>83</v>
      </c>
      <c r="C84" s="12">
        <v>115605</v>
      </c>
      <c r="D84" s="12">
        <v>0</v>
      </c>
      <c r="E84" s="12">
        <f t="shared" ref="E84" si="73">SUM(E82:E83)</f>
        <v>0</v>
      </c>
      <c r="F84" s="12">
        <f t="shared" si="60"/>
        <v>0</v>
      </c>
      <c r="G84" s="12">
        <f t="shared" ref="G84" si="74">SUM(G82:G83)</f>
        <v>3306</v>
      </c>
      <c r="H84" s="62" t="s">
        <v>456</v>
      </c>
      <c r="I84" s="12">
        <f t="shared" ref="I84" si="75">SUM(I82:I83)</f>
        <v>0</v>
      </c>
    </row>
    <row r="85" spans="1:9" x14ac:dyDescent="0.2">
      <c r="A85" s="10" t="s">
        <v>84</v>
      </c>
      <c r="B85" s="11" t="s">
        <v>85</v>
      </c>
      <c r="C85" s="12">
        <v>153476</v>
      </c>
      <c r="D85" s="12">
        <v>0</v>
      </c>
      <c r="E85" s="12"/>
      <c r="F85" s="12">
        <f t="shared" si="60"/>
        <v>0</v>
      </c>
      <c r="G85" s="12">
        <v>329</v>
      </c>
      <c r="H85" s="62" t="s">
        <v>456</v>
      </c>
      <c r="I85" s="12">
        <v>0</v>
      </c>
    </row>
    <row r="86" spans="1:9" x14ac:dyDescent="0.2">
      <c r="A86" s="10" t="s">
        <v>86</v>
      </c>
      <c r="B86" s="11" t="s">
        <v>87</v>
      </c>
      <c r="C86" s="12">
        <v>41180</v>
      </c>
      <c r="D86" s="12">
        <v>0</v>
      </c>
      <c r="E86" s="12">
        <v>0</v>
      </c>
      <c r="F86" s="12">
        <f t="shared" si="60"/>
        <v>0</v>
      </c>
      <c r="G86" s="12">
        <v>0</v>
      </c>
      <c r="H86" s="62">
        <v>0</v>
      </c>
      <c r="I86" s="12">
        <v>0</v>
      </c>
    </row>
    <row r="87" spans="1:9" x14ac:dyDescent="0.2">
      <c r="A87" s="10" t="s">
        <v>88</v>
      </c>
      <c r="B87" s="11" t="s">
        <v>89</v>
      </c>
      <c r="C87" s="12">
        <v>194656</v>
      </c>
      <c r="D87" s="12">
        <v>0</v>
      </c>
      <c r="E87" s="12">
        <f t="shared" ref="E87" si="76">SUM(E85:E86)</f>
        <v>0</v>
      </c>
      <c r="F87" s="12">
        <f t="shared" si="60"/>
        <v>0</v>
      </c>
      <c r="G87" s="12">
        <f t="shared" ref="G87" si="77">SUM(G85:G86)</f>
        <v>329</v>
      </c>
      <c r="H87" s="62" t="s">
        <v>456</v>
      </c>
      <c r="I87" s="12">
        <f t="shared" ref="I87" si="78">SUM(I85:I86)</f>
        <v>0</v>
      </c>
    </row>
    <row r="88" spans="1:9" x14ac:dyDescent="0.2">
      <c r="A88" s="10" t="s">
        <v>14</v>
      </c>
      <c r="B88" s="11" t="s">
        <v>90</v>
      </c>
      <c r="C88" s="12">
        <v>98081</v>
      </c>
      <c r="D88" s="12">
        <v>200000</v>
      </c>
      <c r="E88" s="12">
        <v>-200000</v>
      </c>
      <c r="F88" s="12">
        <f t="shared" si="60"/>
        <v>0</v>
      </c>
      <c r="G88" s="12">
        <v>0</v>
      </c>
      <c r="H88" s="62">
        <v>0</v>
      </c>
      <c r="I88" s="12">
        <v>200000</v>
      </c>
    </row>
    <row r="89" spans="1:9" x14ac:dyDescent="0.2">
      <c r="A89" s="10" t="s">
        <v>276</v>
      </c>
      <c r="B89" s="11" t="s">
        <v>330</v>
      </c>
      <c r="C89" s="12">
        <v>0</v>
      </c>
      <c r="D89" s="12">
        <v>0</v>
      </c>
      <c r="E89" s="12">
        <v>0</v>
      </c>
      <c r="F89" s="12">
        <f t="shared" si="60"/>
        <v>0</v>
      </c>
      <c r="G89" s="12">
        <v>0</v>
      </c>
      <c r="H89" s="62">
        <v>0</v>
      </c>
      <c r="I89" s="12">
        <v>0</v>
      </c>
    </row>
    <row r="90" spans="1:9" x14ac:dyDescent="0.2">
      <c r="A90" s="10" t="s">
        <v>331</v>
      </c>
      <c r="B90" s="11" t="s">
        <v>332</v>
      </c>
      <c r="C90" s="12">
        <v>21540</v>
      </c>
      <c r="D90" s="12">
        <v>0</v>
      </c>
      <c r="E90" s="12">
        <v>0</v>
      </c>
      <c r="F90" s="12">
        <f t="shared" si="60"/>
        <v>0</v>
      </c>
      <c r="G90" s="12">
        <v>0</v>
      </c>
      <c r="H90" s="62">
        <v>0</v>
      </c>
      <c r="I90" s="12">
        <v>0</v>
      </c>
    </row>
    <row r="91" spans="1:9" x14ac:dyDescent="0.2">
      <c r="A91" s="10" t="s">
        <v>93</v>
      </c>
      <c r="B91" s="11" t="s">
        <v>94</v>
      </c>
      <c r="C91" s="12">
        <v>39200</v>
      </c>
      <c r="D91" s="12">
        <v>0</v>
      </c>
      <c r="E91" s="12">
        <v>0</v>
      </c>
      <c r="F91" s="12">
        <f t="shared" si="60"/>
        <v>0</v>
      </c>
      <c r="G91" s="12">
        <v>0</v>
      </c>
      <c r="H91" s="62">
        <v>0</v>
      </c>
      <c r="I91" s="12">
        <v>0</v>
      </c>
    </row>
    <row r="92" spans="1:9" x14ac:dyDescent="0.2">
      <c r="A92" s="10" t="s">
        <v>279</v>
      </c>
      <c r="B92" s="11" t="s">
        <v>333</v>
      </c>
      <c r="C92" s="12">
        <v>428571</v>
      </c>
      <c r="D92" s="12">
        <v>845984</v>
      </c>
      <c r="E92" s="12">
        <f>SUM(E93)</f>
        <v>-845984</v>
      </c>
      <c r="F92" s="12">
        <f t="shared" si="60"/>
        <v>0</v>
      </c>
      <c r="G92" s="12">
        <v>1046605</v>
      </c>
      <c r="H92" s="62" t="s">
        <v>456</v>
      </c>
      <c r="I92" s="12">
        <v>845984</v>
      </c>
    </row>
    <row r="93" spans="1:9" x14ac:dyDescent="0.2">
      <c r="A93" s="10" t="s">
        <v>334</v>
      </c>
      <c r="B93" s="11" t="s">
        <v>335</v>
      </c>
      <c r="C93" s="12">
        <v>327633</v>
      </c>
      <c r="D93" s="12">
        <v>845984</v>
      </c>
      <c r="E93" s="12">
        <v>-845984</v>
      </c>
      <c r="F93" s="12">
        <f t="shared" si="60"/>
        <v>0</v>
      </c>
      <c r="G93" s="12">
        <v>186970</v>
      </c>
      <c r="H93" s="62" t="s">
        <v>456</v>
      </c>
      <c r="I93" s="12">
        <v>845984</v>
      </c>
    </row>
    <row r="94" spans="1:9" ht="25.5" x14ac:dyDescent="0.2">
      <c r="A94" s="10" t="s">
        <v>16</v>
      </c>
      <c r="B94" s="11" t="s">
        <v>336</v>
      </c>
      <c r="C94" s="12">
        <v>59633</v>
      </c>
      <c r="D94" s="12"/>
      <c r="E94" s="12">
        <v>0</v>
      </c>
      <c r="F94" s="12">
        <f t="shared" si="60"/>
        <v>0</v>
      </c>
      <c r="G94" s="12">
        <v>0</v>
      </c>
      <c r="H94" s="62">
        <v>0</v>
      </c>
      <c r="I94" s="12"/>
    </row>
    <row r="95" spans="1:9" x14ac:dyDescent="0.2">
      <c r="A95" s="10" t="s">
        <v>95</v>
      </c>
      <c r="B95" s="11" t="s">
        <v>96</v>
      </c>
      <c r="C95" s="12">
        <v>120920</v>
      </c>
      <c r="D95" s="12">
        <v>11450</v>
      </c>
      <c r="E95" s="12">
        <v>-11450</v>
      </c>
      <c r="F95" s="12">
        <f t="shared" si="60"/>
        <v>0</v>
      </c>
      <c r="G95" s="12">
        <v>195086</v>
      </c>
      <c r="H95" s="62" t="s">
        <v>456</v>
      </c>
      <c r="I95" s="12">
        <v>11450</v>
      </c>
    </row>
    <row r="96" spans="1:9" x14ac:dyDescent="0.2">
      <c r="A96" s="10" t="s">
        <v>337</v>
      </c>
      <c r="B96" s="11" t="s">
        <v>338</v>
      </c>
      <c r="C96" s="12"/>
      <c r="D96" s="12"/>
      <c r="E96" s="12"/>
      <c r="F96" s="12">
        <f t="shared" si="60"/>
        <v>0</v>
      </c>
      <c r="G96" s="12"/>
      <c r="H96" s="62">
        <v>0</v>
      </c>
      <c r="I96" s="12"/>
    </row>
    <row r="97" spans="1:9" ht="25.5" x14ac:dyDescent="0.2">
      <c r="A97" s="10" t="s">
        <v>97</v>
      </c>
      <c r="B97" s="11" t="s">
        <v>98</v>
      </c>
      <c r="C97" s="12">
        <v>767945</v>
      </c>
      <c r="D97" s="12">
        <v>1057434</v>
      </c>
      <c r="E97" s="12">
        <f t="shared" ref="E97:F97" si="79">E88+E89+E91+E92+E94+E95+E90</f>
        <v>-1057434</v>
      </c>
      <c r="F97" s="12">
        <f t="shared" si="79"/>
        <v>0</v>
      </c>
      <c r="G97" s="12">
        <f>G88+G89+G91+G92+G94+G95+G90</f>
        <v>1241691</v>
      </c>
      <c r="H97" s="62" t="s">
        <v>456</v>
      </c>
      <c r="I97" s="12">
        <f t="shared" ref="I97" si="80">I88+I89+I91+I92+I94+I95+I90</f>
        <v>1057434</v>
      </c>
    </row>
    <row r="98" spans="1:9" x14ac:dyDescent="0.2">
      <c r="A98" s="10" t="s">
        <v>339</v>
      </c>
      <c r="B98" s="11" t="s">
        <v>100</v>
      </c>
      <c r="C98" s="12"/>
      <c r="D98" s="12"/>
      <c r="E98" s="12"/>
      <c r="F98" s="12"/>
      <c r="G98" s="12"/>
      <c r="H98" s="62">
        <v>0</v>
      </c>
      <c r="I98" s="12"/>
    </row>
    <row r="99" spans="1:9" x14ac:dyDescent="0.2">
      <c r="A99" s="10" t="s">
        <v>340</v>
      </c>
      <c r="B99" s="11" t="s">
        <v>341</v>
      </c>
      <c r="C99" s="12"/>
      <c r="D99" s="12"/>
      <c r="E99" s="12"/>
      <c r="F99" s="12">
        <f t="shared" si="60"/>
        <v>0</v>
      </c>
      <c r="G99" s="12"/>
      <c r="H99" s="62">
        <v>0</v>
      </c>
      <c r="I99" s="12"/>
    </row>
    <row r="100" spans="1:9" ht="25.5" x14ac:dyDescent="0.2">
      <c r="A100" s="10" t="s">
        <v>101</v>
      </c>
      <c r="B100" s="11" t="s">
        <v>102</v>
      </c>
      <c r="C100" s="12">
        <v>0</v>
      </c>
      <c r="D100" s="12">
        <v>0</v>
      </c>
      <c r="E100" s="12">
        <f t="shared" ref="E100:G100" si="81">SUM(E98:E99)</f>
        <v>0</v>
      </c>
      <c r="F100" s="12">
        <f t="shared" si="81"/>
        <v>0</v>
      </c>
      <c r="G100" s="12">
        <f t="shared" si="81"/>
        <v>0</v>
      </c>
      <c r="H100" s="62">
        <v>0</v>
      </c>
      <c r="I100" s="12">
        <f t="shared" ref="I100" si="82">SUM(I98:I99)</f>
        <v>0</v>
      </c>
    </row>
    <row r="101" spans="1:9" ht="25.5" x14ac:dyDescent="0.2">
      <c r="A101" s="10" t="s">
        <v>103</v>
      </c>
      <c r="B101" s="11" t="s">
        <v>104</v>
      </c>
      <c r="C101" s="12">
        <v>257802</v>
      </c>
      <c r="D101" s="12">
        <v>285566.18</v>
      </c>
      <c r="E101" s="12">
        <v>-285566</v>
      </c>
      <c r="F101" s="12">
        <f t="shared" si="60"/>
        <v>0.17999999999301508</v>
      </c>
      <c r="G101" s="12">
        <v>254586</v>
      </c>
      <c r="H101" s="62" t="s">
        <v>456</v>
      </c>
      <c r="I101" s="12">
        <f>(I87+I91+I92+I95+I88)*0.27+59</f>
        <v>285566.18</v>
      </c>
    </row>
    <row r="102" spans="1:9" x14ac:dyDescent="0.2">
      <c r="A102" s="10">
        <v>52</v>
      </c>
      <c r="B102" s="11" t="s">
        <v>407</v>
      </c>
      <c r="C102" s="12">
        <v>0</v>
      </c>
      <c r="D102" s="12"/>
      <c r="E102" s="12"/>
      <c r="F102" s="12">
        <f t="shared" si="60"/>
        <v>0</v>
      </c>
      <c r="G102" s="12">
        <v>0</v>
      </c>
      <c r="H102" s="62">
        <v>0</v>
      </c>
      <c r="I102" s="12"/>
    </row>
    <row r="103" spans="1:9" x14ac:dyDescent="0.2">
      <c r="A103" s="10" t="s">
        <v>105</v>
      </c>
      <c r="B103" s="11" t="s">
        <v>106</v>
      </c>
      <c r="C103" s="12">
        <v>0</v>
      </c>
      <c r="D103" s="12">
        <v>0</v>
      </c>
      <c r="E103" s="12">
        <v>0</v>
      </c>
      <c r="F103" s="12">
        <f t="shared" si="60"/>
        <v>0</v>
      </c>
      <c r="G103" s="12">
        <v>3294</v>
      </c>
      <c r="H103" s="62" t="s">
        <v>456</v>
      </c>
      <c r="I103" s="12">
        <v>0</v>
      </c>
    </row>
    <row r="104" spans="1:9" ht="25.5" x14ac:dyDescent="0.2">
      <c r="A104" s="10" t="s">
        <v>107</v>
      </c>
      <c r="B104" s="11" t="s">
        <v>108</v>
      </c>
      <c r="C104" s="12">
        <v>257802</v>
      </c>
      <c r="D104" s="12">
        <v>285566.18</v>
      </c>
      <c r="E104" s="12">
        <f t="shared" ref="E104" si="83">SUM(E101:E103)</f>
        <v>-285566</v>
      </c>
      <c r="F104" s="12">
        <f t="shared" si="60"/>
        <v>0.17999999999301508</v>
      </c>
      <c r="G104" s="12">
        <f t="shared" ref="G104" si="84">SUM(G101:G103)</f>
        <v>257880</v>
      </c>
      <c r="H104" s="62" t="s">
        <v>456</v>
      </c>
      <c r="I104" s="12">
        <f t="shared" ref="I104" si="85">SUM(I101:I103)</f>
        <v>285566.18</v>
      </c>
    </row>
    <row r="105" spans="1:9" x14ac:dyDescent="0.2">
      <c r="A105" s="13" t="s">
        <v>109</v>
      </c>
      <c r="B105" s="14" t="s">
        <v>110</v>
      </c>
      <c r="C105" s="15">
        <v>1336008</v>
      </c>
      <c r="D105" s="15">
        <v>1343000.18</v>
      </c>
      <c r="E105" s="15">
        <f t="shared" ref="E105" si="86">E84+E87+E97+E100+E104</f>
        <v>-1343000</v>
      </c>
      <c r="F105" s="15">
        <f t="shared" si="60"/>
        <v>0.17999999993480742</v>
      </c>
      <c r="G105" s="15">
        <f>G84+G87+G97+G100+G104</f>
        <v>1503206</v>
      </c>
      <c r="H105" s="62" t="s">
        <v>456</v>
      </c>
      <c r="I105" s="15">
        <f t="shared" ref="I105" si="87">I84+I87+I97+I100+I104</f>
        <v>1343000.18</v>
      </c>
    </row>
    <row r="106" spans="1:9" x14ac:dyDescent="0.2">
      <c r="A106" s="10" t="s">
        <v>111</v>
      </c>
      <c r="B106" s="11" t="s">
        <v>112</v>
      </c>
      <c r="C106" s="12">
        <v>0</v>
      </c>
      <c r="D106" s="12">
        <v>0</v>
      </c>
      <c r="E106" s="12">
        <f t="shared" ref="E106" si="88">SUM(E107)</f>
        <v>0</v>
      </c>
      <c r="F106" s="12">
        <f t="shared" si="60"/>
        <v>0</v>
      </c>
      <c r="G106" s="12">
        <f t="shared" ref="G106" si="89">SUM(G107)</f>
        <v>0</v>
      </c>
      <c r="H106" s="62">
        <v>0</v>
      </c>
      <c r="I106" s="12">
        <f t="shared" ref="G106:I106" si="90">SUM(I107)</f>
        <v>0</v>
      </c>
    </row>
    <row r="107" spans="1:9" ht="25.5" x14ac:dyDescent="0.2">
      <c r="A107" s="10" t="s">
        <v>113</v>
      </c>
      <c r="B107" s="11" t="s">
        <v>114</v>
      </c>
      <c r="C107" s="12">
        <v>0</v>
      </c>
      <c r="D107" s="12">
        <v>0</v>
      </c>
      <c r="E107" s="12">
        <v>0</v>
      </c>
      <c r="F107" s="12">
        <f t="shared" si="60"/>
        <v>0</v>
      </c>
      <c r="G107" s="12">
        <v>0</v>
      </c>
      <c r="H107" s="62">
        <v>0</v>
      </c>
      <c r="I107" s="12">
        <v>0</v>
      </c>
    </row>
    <row r="108" spans="1:9" ht="25.5" x14ac:dyDescent="0.2">
      <c r="A108" s="10" t="s">
        <v>342</v>
      </c>
      <c r="B108" s="11" t="s">
        <v>343</v>
      </c>
      <c r="C108" s="12">
        <v>0</v>
      </c>
      <c r="D108" s="12">
        <v>0</v>
      </c>
      <c r="E108" s="12">
        <f t="shared" ref="E108" si="91">SUM(E109:E111)</f>
        <v>0</v>
      </c>
      <c r="F108" s="12">
        <f t="shared" si="60"/>
        <v>0</v>
      </c>
      <c r="G108" s="12">
        <f t="shared" ref="G108" si="92">SUM(G109:G111)</f>
        <v>0</v>
      </c>
      <c r="H108" s="62">
        <v>0</v>
      </c>
      <c r="I108" s="12">
        <f t="shared" ref="I108" si="93">SUM(I109:I111)</f>
        <v>0</v>
      </c>
    </row>
    <row r="109" spans="1:9" ht="25.5" x14ac:dyDescent="0.2">
      <c r="A109" s="10" t="s">
        <v>344</v>
      </c>
      <c r="B109" s="11" t="s">
        <v>345</v>
      </c>
      <c r="C109" s="12">
        <v>0</v>
      </c>
      <c r="D109" s="12">
        <v>0</v>
      </c>
      <c r="E109" s="12">
        <v>0</v>
      </c>
      <c r="F109" s="12">
        <f t="shared" si="60"/>
        <v>0</v>
      </c>
      <c r="G109" s="12">
        <v>0</v>
      </c>
      <c r="H109" s="62">
        <v>0</v>
      </c>
      <c r="I109" s="12">
        <v>0</v>
      </c>
    </row>
    <row r="110" spans="1:9" x14ac:dyDescent="0.2">
      <c r="A110" s="10" t="s">
        <v>346</v>
      </c>
      <c r="B110" s="11" t="s">
        <v>347</v>
      </c>
      <c r="C110" s="12">
        <v>0</v>
      </c>
      <c r="D110" s="12">
        <v>0</v>
      </c>
      <c r="E110" s="12">
        <v>0</v>
      </c>
      <c r="F110" s="12">
        <f t="shared" si="60"/>
        <v>0</v>
      </c>
      <c r="G110" s="12">
        <v>0</v>
      </c>
      <c r="H110" s="62">
        <v>0</v>
      </c>
      <c r="I110" s="12">
        <v>0</v>
      </c>
    </row>
    <row r="111" spans="1:9" ht="38.25" x14ac:dyDescent="0.2">
      <c r="A111" s="10" t="s">
        <v>348</v>
      </c>
      <c r="B111" s="11" t="s">
        <v>349</v>
      </c>
      <c r="C111" s="12">
        <v>0</v>
      </c>
      <c r="D111" s="12">
        <v>0</v>
      </c>
      <c r="E111" s="12">
        <v>0</v>
      </c>
      <c r="F111" s="12">
        <f t="shared" si="60"/>
        <v>0</v>
      </c>
      <c r="G111" s="12">
        <v>0</v>
      </c>
      <c r="H111" s="62">
        <v>0</v>
      </c>
      <c r="I111" s="12">
        <v>0</v>
      </c>
    </row>
    <row r="112" spans="1:9" ht="25.5" x14ac:dyDescent="0.2">
      <c r="A112" s="13" t="s">
        <v>119</v>
      </c>
      <c r="B112" s="14" t="s">
        <v>120</v>
      </c>
      <c r="C112" s="15">
        <v>0</v>
      </c>
      <c r="D112" s="15">
        <v>0</v>
      </c>
      <c r="E112" s="15">
        <f t="shared" ref="E112" si="94">E106+E108</f>
        <v>0</v>
      </c>
      <c r="F112" s="15">
        <f t="shared" si="60"/>
        <v>0</v>
      </c>
      <c r="G112" s="15">
        <f t="shared" ref="G112" si="95">G106+G108</f>
        <v>0</v>
      </c>
      <c r="H112" s="62">
        <v>0</v>
      </c>
      <c r="I112" s="15">
        <f t="shared" ref="I112" si="96">I106+I108</f>
        <v>0</v>
      </c>
    </row>
    <row r="113" spans="1:9" ht="25.5" x14ac:dyDescent="0.2">
      <c r="A113" s="10" t="s">
        <v>295</v>
      </c>
      <c r="B113" s="11" t="s">
        <v>350</v>
      </c>
      <c r="C113" s="12">
        <v>0</v>
      </c>
      <c r="D113" s="12">
        <v>0</v>
      </c>
      <c r="E113" s="12">
        <v>0</v>
      </c>
      <c r="F113" s="12">
        <f t="shared" si="60"/>
        <v>0</v>
      </c>
      <c r="G113" s="12">
        <v>0</v>
      </c>
      <c r="H113" s="62">
        <v>0</v>
      </c>
      <c r="I113" s="12">
        <v>0</v>
      </c>
    </row>
    <row r="114" spans="1:9" ht="25.5" x14ac:dyDescent="0.2">
      <c r="A114" s="10" t="s">
        <v>351</v>
      </c>
      <c r="B114" s="11" t="s">
        <v>352</v>
      </c>
      <c r="C114" s="12">
        <v>0</v>
      </c>
      <c r="D114" s="12">
        <v>0</v>
      </c>
      <c r="E114" s="12">
        <v>0</v>
      </c>
      <c r="F114" s="12">
        <f t="shared" si="60"/>
        <v>0</v>
      </c>
      <c r="G114" s="12">
        <v>0</v>
      </c>
      <c r="H114" s="62">
        <v>0</v>
      </c>
      <c r="I114" s="12">
        <v>0</v>
      </c>
    </row>
    <row r="115" spans="1:9" ht="25.5" x14ac:dyDescent="0.2">
      <c r="A115" s="10" t="s">
        <v>353</v>
      </c>
      <c r="B115" s="11" t="s">
        <v>354</v>
      </c>
      <c r="C115" s="12">
        <v>0</v>
      </c>
      <c r="D115" s="12">
        <v>0</v>
      </c>
      <c r="E115" s="12">
        <f t="shared" ref="E115" si="97">SUM(E113:E114)</f>
        <v>0</v>
      </c>
      <c r="F115" s="12">
        <f t="shared" si="60"/>
        <v>0</v>
      </c>
      <c r="G115" s="12">
        <f t="shared" ref="G115" si="98">SUM(G113:G114)</f>
        <v>0</v>
      </c>
      <c r="H115" s="62">
        <v>0</v>
      </c>
      <c r="I115" s="12">
        <f t="shared" ref="I115" si="99">SUM(I113:I114)</f>
        <v>0</v>
      </c>
    </row>
    <row r="116" spans="1:9" ht="25.5" x14ac:dyDescent="0.2">
      <c r="A116" s="10" t="s">
        <v>355</v>
      </c>
      <c r="B116" s="11" t="s">
        <v>356</v>
      </c>
      <c r="C116" s="12">
        <v>0</v>
      </c>
      <c r="D116" s="12">
        <v>0</v>
      </c>
      <c r="E116" s="12">
        <f t="shared" ref="E116" si="100">SUM(E117)</f>
        <v>0</v>
      </c>
      <c r="F116" s="12">
        <f t="shared" si="60"/>
        <v>0</v>
      </c>
      <c r="G116" s="12">
        <f t="shared" ref="G116" si="101">SUM(G117)</f>
        <v>0</v>
      </c>
      <c r="H116" s="62">
        <v>0</v>
      </c>
      <c r="I116" s="12">
        <f t="shared" ref="G116:I116" si="102">SUM(I117)</f>
        <v>0</v>
      </c>
    </row>
    <row r="117" spans="1:9" ht="25.5" x14ac:dyDescent="0.2">
      <c r="A117" s="10" t="s">
        <v>357</v>
      </c>
      <c r="B117" s="11" t="s">
        <v>358</v>
      </c>
      <c r="C117" s="12"/>
      <c r="D117" s="12"/>
      <c r="E117" s="12"/>
      <c r="F117" s="12">
        <f t="shared" si="60"/>
        <v>0</v>
      </c>
      <c r="G117" s="12"/>
      <c r="H117" s="62">
        <v>0</v>
      </c>
      <c r="I117" s="12"/>
    </row>
    <row r="118" spans="1:9" ht="25.5" x14ac:dyDescent="0.2">
      <c r="A118" s="10" t="s">
        <v>359</v>
      </c>
      <c r="B118" s="11" t="s">
        <v>360</v>
      </c>
      <c r="C118" s="12">
        <v>0</v>
      </c>
      <c r="D118" s="12">
        <v>0</v>
      </c>
      <c r="E118" s="12">
        <f t="shared" ref="E118" si="103">SUM(E119:E121)</f>
        <v>0</v>
      </c>
      <c r="F118" s="12">
        <f t="shared" si="60"/>
        <v>0</v>
      </c>
      <c r="G118" s="12">
        <f t="shared" ref="G118" si="104">SUM(G119:G121)</f>
        <v>0</v>
      </c>
      <c r="H118" s="62">
        <v>0</v>
      </c>
      <c r="I118" s="12">
        <f t="shared" ref="I118" si="105">SUM(I119:I121)</f>
        <v>0</v>
      </c>
    </row>
    <row r="119" spans="1:9" x14ac:dyDescent="0.2">
      <c r="A119" s="10" t="s">
        <v>304</v>
      </c>
      <c r="B119" s="11" t="s">
        <v>361</v>
      </c>
      <c r="C119" s="12"/>
      <c r="D119" s="12">
        <v>0</v>
      </c>
      <c r="E119" s="12">
        <v>0</v>
      </c>
      <c r="F119" s="12">
        <f t="shared" si="60"/>
        <v>0</v>
      </c>
      <c r="G119" s="12"/>
      <c r="H119" s="62">
        <v>0</v>
      </c>
      <c r="I119" s="12">
        <v>0</v>
      </c>
    </row>
    <row r="120" spans="1:9" x14ac:dyDescent="0.2">
      <c r="A120" s="10" t="s">
        <v>362</v>
      </c>
      <c r="B120" s="11" t="s">
        <v>363</v>
      </c>
      <c r="C120" s="12"/>
      <c r="D120" s="12"/>
      <c r="E120" s="12"/>
      <c r="F120" s="12">
        <f t="shared" si="60"/>
        <v>0</v>
      </c>
      <c r="G120" s="12"/>
      <c r="H120" s="62">
        <v>0</v>
      </c>
      <c r="I120" s="12"/>
    </row>
    <row r="121" spans="1:9" x14ac:dyDescent="0.2">
      <c r="A121" s="10" t="s">
        <v>18</v>
      </c>
      <c r="B121" s="11" t="s">
        <v>364</v>
      </c>
      <c r="C121" s="12">
        <v>0</v>
      </c>
      <c r="D121" s="12">
        <v>0</v>
      </c>
      <c r="E121" s="12"/>
      <c r="F121" s="12">
        <f t="shared" si="60"/>
        <v>0</v>
      </c>
      <c r="G121" s="12">
        <v>0</v>
      </c>
      <c r="H121" s="62">
        <v>0</v>
      </c>
      <c r="I121" s="12">
        <v>0</v>
      </c>
    </row>
    <row r="122" spans="1:9" x14ac:dyDescent="0.2">
      <c r="A122" s="10">
        <v>188</v>
      </c>
      <c r="B122" s="11" t="s">
        <v>365</v>
      </c>
      <c r="C122" s="12"/>
      <c r="D122" s="12"/>
      <c r="E122" s="12"/>
      <c r="F122" s="12">
        <f t="shared" si="60"/>
        <v>0</v>
      </c>
      <c r="G122" s="12"/>
      <c r="H122" s="62"/>
      <c r="I122" s="12"/>
    </row>
    <row r="123" spans="1:9" ht="38.25" x14ac:dyDescent="0.2">
      <c r="A123" s="13" t="s">
        <v>366</v>
      </c>
      <c r="B123" s="14" t="s">
        <v>367</v>
      </c>
      <c r="C123" s="15">
        <v>0</v>
      </c>
      <c r="D123" s="15">
        <v>0</v>
      </c>
      <c r="E123" s="15">
        <f t="shared" ref="E123:G123" si="106">E115+E117+E118+E122</f>
        <v>0</v>
      </c>
      <c r="F123" s="15">
        <f t="shared" si="106"/>
        <v>0</v>
      </c>
      <c r="G123" s="15">
        <f t="shared" si="106"/>
        <v>0</v>
      </c>
      <c r="H123" s="62">
        <v>0</v>
      </c>
      <c r="I123" s="15">
        <f t="shared" ref="I123" si="107">I115+I117+I118+I122</f>
        <v>0</v>
      </c>
    </row>
    <row r="124" spans="1:9" x14ac:dyDescent="0.2">
      <c r="A124" s="10" t="s">
        <v>368</v>
      </c>
      <c r="B124" s="11" t="s">
        <v>369</v>
      </c>
      <c r="C124" s="12">
        <v>0</v>
      </c>
      <c r="D124" s="12">
        <v>0</v>
      </c>
      <c r="E124" s="12">
        <v>0</v>
      </c>
      <c r="F124" s="12">
        <f t="shared" si="60"/>
        <v>0</v>
      </c>
      <c r="G124" s="12">
        <v>0</v>
      </c>
      <c r="H124" s="62">
        <v>0</v>
      </c>
      <c r="I124" s="12">
        <v>0</v>
      </c>
    </row>
    <row r="125" spans="1:9" ht="25.5" x14ac:dyDescent="0.2">
      <c r="A125" s="10" t="s">
        <v>370</v>
      </c>
      <c r="B125" s="11" t="s">
        <v>371</v>
      </c>
      <c r="C125" s="12">
        <v>0</v>
      </c>
      <c r="D125" s="12">
        <v>0</v>
      </c>
      <c r="E125" s="12"/>
      <c r="F125" s="12">
        <f t="shared" si="60"/>
        <v>0</v>
      </c>
      <c r="G125" s="12">
        <v>0</v>
      </c>
      <c r="H125" s="62">
        <v>0</v>
      </c>
      <c r="I125" s="12">
        <v>0</v>
      </c>
    </row>
    <row r="126" spans="1:9" ht="25.5" x14ac:dyDescent="0.2">
      <c r="A126" s="10" t="s">
        <v>121</v>
      </c>
      <c r="B126" s="11" t="s">
        <v>122</v>
      </c>
      <c r="C126" s="12">
        <v>0</v>
      </c>
      <c r="D126" s="12"/>
      <c r="E126" s="12">
        <v>0</v>
      </c>
      <c r="F126" s="12">
        <f t="shared" si="60"/>
        <v>0</v>
      </c>
      <c r="G126" s="12">
        <v>11803</v>
      </c>
      <c r="H126" s="62" t="s">
        <v>456</v>
      </c>
      <c r="I126" s="12"/>
    </row>
    <row r="127" spans="1:9" ht="25.5" x14ac:dyDescent="0.2">
      <c r="A127" s="10" t="s">
        <v>123</v>
      </c>
      <c r="B127" s="11" t="s">
        <v>124</v>
      </c>
      <c r="C127" s="12">
        <v>0</v>
      </c>
      <c r="D127" s="12">
        <v>0</v>
      </c>
      <c r="E127" s="12">
        <v>0</v>
      </c>
      <c r="F127" s="12">
        <f t="shared" si="60"/>
        <v>0</v>
      </c>
      <c r="G127" s="12">
        <v>3187</v>
      </c>
      <c r="H127" s="62" t="s">
        <v>456</v>
      </c>
      <c r="I127" s="12">
        <v>0</v>
      </c>
    </row>
    <row r="128" spans="1:9" x14ac:dyDescent="0.2">
      <c r="A128" s="13" t="s">
        <v>125</v>
      </c>
      <c r="B128" s="14" t="s">
        <v>126</v>
      </c>
      <c r="C128" s="15">
        <v>0</v>
      </c>
      <c r="D128" s="15">
        <v>0</v>
      </c>
      <c r="E128" s="15">
        <f t="shared" ref="E128" si="108">SUM(E124:E127)</f>
        <v>0</v>
      </c>
      <c r="F128" s="15">
        <f t="shared" ref="F128:F141" si="109">SUM(D128:E128)</f>
        <v>0</v>
      </c>
      <c r="G128" s="15">
        <f>SUM(G124:G127)</f>
        <v>14990</v>
      </c>
      <c r="H128" s="62" t="s">
        <v>456</v>
      </c>
      <c r="I128" s="15">
        <f t="shared" ref="I128" si="110">SUM(I124:I127)</f>
        <v>0</v>
      </c>
    </row>
    <row r="129" spans="1:9" x14ac:dyDescent="0.2">
      <c r="A129" s="10" t="s">
        <v>372</v>
      </c>
      <c r="B129" s="11" t="s">
        <v>373</v>
      </c>
      <c r="C129" s="12">
        <v>0</v>
      </c>
      <c r="D129" s="12"/>
      <c r="E129" s="12"/>
      <c r="F129" s="12">
        <f t="shared" si="109"/>
        <v>0</v>
      </c>
      <c r="G129" s="12">
        <v>0</v>
      </c>
      <c r="H129" s="62">
        <v>0</v>
      </c>
      <c r="I129" s="12"/>
    </row>
    <row r="130" spans="1:9" x14ac:dyDescent="0.2">
      <c r="A130" s="10" t="s">
        <v>374</v>
      </c>
      <c r="B130" s="11" t="s">
        <v>375</v>
      </c>
      <c r="C130" s="12"/>
      <c r="D130" s="12"/>
      <c r="E130" s="12"/>
      <c r="F130" s="12">
        <f t="shared" si="109"/>
        <v>0</v>
      </c>
      <c r="G130" s="12"/>
      <c r="H130" s="62">
        <v>0</v>
      </c>
      <c r="I130" s="12"/>
    </row>
    <row r="131" spans="1:9" ht="25.5" x14ac:dyDescent="0.2">
      <c r="A131" s="10" t="s">
        <v>376</v>
      </c>
      <c r="B131" s="11" t="s">
        <v>377</v>
      </c>
      <c r="C131" s="12">
        <v>0</v>
      </c>
      <c r="D131" s="12"/>
      <c r="E131" s="12"/>
      <c r="F131" s="12">
        <f t="shared" si="109"/>
        <v>0</v>
      </c>
      <c r="G131" s="12">
        <v>0</v>
      </c>
      <c r="H131" s="62">
        <v>0</v>
      </c>
      <c r="I131" s="12"/>
    </row>
    <row r="132" spans="1:9" x14ac:dyDescent="0.2">
      <c r="A132" s="13" t="s">
        <v>20</v>
      </c>
      <c r="B132" s="14" t="s">
        <v>378</v>
      </c>
      <c r="C132" s="15">
        <v>0</v>
      </c>
      <c r="D132" s="15">
        <v>0</v>
      </c>
      <c r="E132" s="15">
        <f t="shared" ref="E132" si="111">SUM(E129:E131)</f>
        <v>0</v>
      </c>
      <c r="F132" s="15">
        <f t="shared" si="109"/>
        <v>0</v>
      </c>
      <c r="G132" s="15">
        <f t="shared" ref="G132" si="112">SUM(G129:G131)</f>
        <v>0</v>
      </c>
      <c r="H132" s="62">
        <v>0</v>
      </c>
      <c r="I132" s="15">
        <f t="shared" ref="I132" si="113">SUM(I129:I131)</f>
        <v>0</v>
      </c>
    </row>
    <row r="133" spans="1:9" ht="25.5" x14ac:dyDescent="0.2">
      <c r="A133" s="13" t="s">
        <v>127</v>
      </c>
      <c r="B133" s="14" t="s">
        <v>128</v>
      </c>
      <c r="C133" s="15">
        <v>9979017</v>
      </c>
      <c r="D133" s="15">
        <v>1343000.18</v>
      </c>
      <c r="E133" s="15">
        <f>E76+E77+E105+E112+E123+E128+E132</f>
        <v>-1343000</v>
      </c>
      <c r="F133" s="15">
        <f t="shared" si="109"/>
        <v>0.17999999993480742</v>
      </c>
      <c r="G133" s="15">
        <f t="shared" ref="G133" si="114">G76+G77+G105+G112+G123+G128+G132</f>
        <v>1523510</v>
      </c>
      <c r="H133" s="62" t="s">
        <v>456</v>
      </c>
      <c r="I133" s="15">
        <f t="shared" ref="I133" si="115">I76+I77+I105+I112+I123+I128+I132</f>
        <v>1343000.18</v>
      </c>
    </row>
    <row r="134" spans="1:9" ht="25.5" x14ac:dyDescent="0.2">
      <c r="A134" s="10" t="s">
        <v>379</v>
      </c>
      <c r="B134" s="11" t="s">
        <v>380</v>
      </c>
      <c r="C134" s="12">
        <v>0</v>
      </c>
      <c r="D134" s="12">
        <v>0</v>
      </c>
      <c r="E134" s="12">
        <v>0</v>
      </c>
      <c r="F134" s="12">
        <f t="shared" si="109"/>
        <v>0</v>
      </c>
      <c r="G134" s="12">
        <v>0</v>
      </c>
      <c r="H134" s="62">
        <v>0</v>
      </c>
      <c r="I134" s="12">
        <v>0</v>
      </c>
    </row>
    <row r="135" spans="1:9" ht="25.5" x14ac:dyDescent="0.2">
      <c r="A135" s="10" t="s">
        <v>381</v>
      </c>
      <c r="B135" s="11" t="s">
        <v>382</v>
      </c>
      <c r="C135" s="12">
        <v>0</v>
      </c>
      <c r="D135" s="12">
        <v>0</v>
      </c>
      <c r="E135" s="12">
        <v>0</v>
      </c>
      <c r="F135" s="12">
        <f t="shared" si="109"/>
        <v>0</v>
      </c>
      <c r="G135" s="12">
        <v>0</v>
      </c>
      <c r="H135" s="62">
        <v>0</v>
      </c>
      <c r="I135" s="12">
        <v>0</v>
      </c>
    </row>
    <row r="136" spans="1:9" ht="25.5" x14ac:dyDescent="0.2">
      <c r="A136" s="10" t="s">
        <v>40</v>
      </c>
      <c r="B136" s="11" t="s">
        <v>383</v>
      </c>
      <c r="C136" s="12">
        <v>0</v>
      </c>
      <c r="D136" s="12">
        <v>0</v>
      </c>
      <c r="E136" s="12">
        <f t="shared" ref="E136" si="116">SUM(E134:E135)</f>
        <v>0</v>
      </c>
      <c r="F136" s="12">
        <f t="shared" si="109"/>
        <v>0</v>
      </c>
      <c r="G136" s="12">
        <f t="shared" ref="G136" si="117">SUM(G134:G135)</f>
        <v>0</v>
      </c>
      <c r="H136" s="62">
        <v>0</v>
      </c>
      <c r="I136" s="12">
        <f t="shared" ref="I136" si="118">SUM(I134:I135)</f>
        <v>0</v>
      </c>
    </row>
    <row r="137" spans="1:9" ht="25.5" x14ac:dyDescent="0.2">
      <c r="A137" s="13" t="s">
        <v>384</v>
      </c>
      <c r="B137" s="14" t="s">
        <v>385</v>
      </c>
      <c r="C137" s="15">
        <v>0</v>
      </c>
      <c r="D137" s="15">
        <v>0</v>
      </c>
      <c r="E137" s="15">
        <f t="shared" ref="E137" si="119">SUM(E136)</f>
        <v>0</v>
      </c>
      <c r="F137" s="15">
        <f t="shared" si="109"/>
        <v>0</v>
      </c>
      <c r="G137" s="15">
        <f t="shared" ref="G137" si="120">SUM(G136)</f>
        <v>0</v>
      </c>
      <c r="H137" s="62">
        <v>0</v>
      </c>
      <c r="I137" s="15">
        <f t="shared" ref="I137" si="121">SUM(I136)</f>
        <v>0</v>
      </c>
    </row>
    <row r="138" spans="1:9" x14ac:dyDescent="0.2">
      <c r="A138" s="13" t="s">
        <v>129</v>
      </c>
      <c r="B138" s="14" t="s">
        <v>130</v>
      </c>
      <c r="C138" s="15">
        <v>9979017</v>
      </c>
      <c r="D138" s="15">
        <v>1343000.18</v>
      </c>
      <c r="E138" s="15">
        <f t="shared" ref="E138" si="122">E133+E137</f>
        <v>-1343000</v>
      </c>
      <c r="F138" s="15">
        <f t="shared" si="109"/>
        <v>0.17999999993480742</v>
      </c>
      <c r="G138" s="15">
        <f t="shared" ref="G138" si="123">G133+G137</f>
        <v>1523510</v>
      </c>
      <c r="H138" s="62" t="s">
        <v>456</v>
      </c>
      <c r="I138" s="15">
        <f t="shared" ref="I138" si="124">I133+I137</f>
        <v>1343000.18</v>
      </c>
    </row>
    <row r="140" spans="1:9" x14ac:dyDescent="0.2">
      <c r="A140" s="14"/>
      <c r="B140" s="14" t="s">
        <v>395</v>
      </c>
      <c r="C140" s="13">
        <v>2</v>
      </c>
      <c r="D140" s="15">
        <v>2</v>
      </c>
      <c r="E140" s="13">
        <v>0</v>
      </c>
      <c r="F140" s="13">
        <v>2</v>
      </c>
      <c r="G140" s="13">
        <v>2</v>
      </c>
      <c r="H140" s="14"/>
      <c r="I140" s="15">
        <v>0</v>
      </c>
    </row>
    <row r="141" spans="1:9" x14ac:dyDescent="0.2">
      <c r="A141" s="14"/>
      <c r="B141" s="14" t="s">
        <v>396</v>
      </c>
      <c r="C141" s="13">
        <v>0</v>
      </c>
      <c r="D141" s="15">
        <v>0</v>
      </c>
      <c r="E141" s="13">
        <v>0</v>
      </c>
      <c r="F141" s="13">
        <v>0</v>
      </c>
      <c r="G141" s="13">
        <v>0</v>
      </c>
      <c r="H141" s="14"/>
      <c r="I141" s="15">
        <f>'[1]011130'!I148+'[1]016010'!I140+'[1]016030'!I140+'[1]104051-NEM KELL!'!I138+'[1]105020-NEM KELL!'!I137+'[1]106020-NEM KELL!'!I138</f>
        <v>0</v>
      </c>
    </row>
  </sheetData>
  <mergeCells count="2">
    <mergeCell ref="A2:I2"/>
    <mergeCell ref="A3:I3"/>
  </mergeCells>
  <pageMargins left="0.53739583333333329" right="0.43270833333333331" top="0.75" bottom="0.75" header="0.3" footer="0.3"/>
  <pageSetup paperSize="9" scale="67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9</vt:i4>
      </vt:variant>
    </vt:vector>
  </HeadingPairs>
  <TitlesOfParts>
    <vt:vector size="25" baseType="lpstr">
      <vt:lpstr>011130</vt:lpstr>
      <vt:lpstr>013210</vt:lpstr>
      <vt:lpstr>016010</vt:lpstr>
      <vt:lpstr>016030</vt:lpstr>
      <vt:lpstr>Hivatal összesen</vt:lpstr>
      <vt:lpstr>Műk.mérleg</vt:lpstr>
      <vt:lpstr>Felhalm.mérleg</vt:lpstr>
      <vt:lpstr>Felhalm.</vt:lpstr>
      <vt:lpstr>Védőnő</vt:lpstr>
      <vt:lpstr>074040</vt:lpstr>
      <vt:lpstr>05. űrlap-NEM KELL!</vt:lpstr>
      <vt:lpstr>06. űrlap-NEM KELL!</vt:lpstr>
      <vt:lpstr>105020-NEM KELL!</vt:lpstr>
      <vt:lpstr>104051-NEM KELL!</vt:lpstr>
      <vt:lpstr>106020-NEM KELL!</vt:lpstr>
      <vt:lpstr>Munka1</vt:lpstr>
      <vt:lpstr>'011130'!Nyomtatási_terület</vt:lpstr>
      <vt:lpstr>'013210'!Nyomtatási_terület</vt:lpstr>
      <vt:lpstr>'016010'!Nyomtatási_terület</vt:lpstr>
      <vt:lpstr>'016030'!Nyomtatási_terület</vt:lpstr>
      <vt:lpstr>'074040'!Nyomtatási_terület</vt:lpstr>
      <vt:lpstr>Felhalm.mérleg!Nyomtatási_terület</vt:lpstr>
      <vt:lpstr>'Hivatal összesen'!Nyomtatási_terület</vt:lpstr>
      <vt:lpstr>Műk.mérleg!Nyomtatási_terület</vt:lpstr>
      <vt:lpstr>Védőnő!Nyomtatási_terület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bajnaine</dc:creator>
  <cp:lastModifiedBy>Pénzügy</cp:lastModifiedBy>
  <cp:lastPrinted>2025-04-09T16:34:46Z</cp:lastPrinted>
  <dcterms:created xsi:type="dcterms:W3CDTF">2017-06-26T08:52:54Z</dcterms:created>
  <dcterms:modified xsi:type="dcterms:W3CDTF">2025-04-09T17:30:51Z</dcterms:modified>
</cp:coreProperties>
</file>