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énzügy\Sóly\Időközi választás 2025.07.27\"/>
    </mc:Choice>
  </mc:AlternateContent>
  <xr:revisionPtr revIDLastSave="0" documentId="8_{8910AA33-697B-42AD-B4FB-1AE7B61069CB}" xr6:coauthVersionLast="47" xr6:coauthVersionMax="47" xr10:uidLastSave="{00000000-0000-0000-0000-000000000000}"/>
  <bookViews>
    <workbookView xWindow="28680" yWindow="-120" windowWidth="29040" windowHeight="15840" xr2:uid="{E101D294-7853-49FF-8117-4A37693868D8}"/>
  </bookViews>
  <sheets>
    <sheet name="Időközi vál. Sóly 2025.07.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E41" i="1"/>
  <c r="E40" i="1"/>
  <c r="F39" i="1" s="1"/>
  <c r="E38" i="1"/>
  <c r="E37" i="1"/>
  <c r="F34" i="1" s="1"/>
  <c r="F36" i="1"/>
  <c r="E36" i="1"/>
  <c r="F31" i="1"/>
  <c r="F27" i="1"/>
  <c r="F16" i="1"/>
  <c r="G15" i="1" s="1"/>
  <c r="D13" i="1"/>
  <c r="D12" i="1"/>
  <c r="D11" i="1"/>
  <c r="D10" i="1"/>
  <c r="D9" i="1"/>
  <c r="D8" i="1"/>
  <c r="G5" i="1"/>
  <c r="G33" i="1" l="1"/>
  <c r="G47" i="1" s="1"/>
</calcChain>
</file>

<file path=xl/sharedStrings.xml><?xml version="1.0" encoding="utf-8"?>
<sst xmlns="http://schemas.openxmlformats.org/spreadsheetml/2006/main" count="51" uniqueCount="50">
  <si>
    <t>IDŐKÖZI VÁLASZTÁS - SÓLY  2025.07.27.
6/2021. (VIII. 31.) IM rendelet alapján</t>
  </si>
  <si>
    <t xml:space="preserve">9. melléklet </t>
  </si>
  <si>
    <t xml:space="preserve">1. melléklet </t>
  </si>
  <si>
    <t>rész össz.</t>
  </si>
  <si>
    <t>Összesen</t>
  </si>
  <si>
    <t>Kód</t>
  </si>
  <si>
    <t>választó fő</t>
  </si>
  <si>
    <t>tétel</t>
  </si>
  <si>
    <t>1.</t>
  </si>
  <si>
    <t>Dologi kiadások</t>
  </si>
  <si>
    <t>Kiadások a szavazás napján és azt megelőzően</t>
  </si>
  <si>
    <t>Dologi kiadások szavazókörönként</t>
  </si>
  <si>
    <t>Értesítők,boriték (38,10ft/fő)</t>
  </si>
  <si>
    <t>Kézbesítések (250ft/fő)</t>
  </si>
  <si>
    <t>Urna (7950,20 ft)</t>
  </si>
  <si>
    <t>Szavazólapok (55,25 Ft/fő)</t>
  </si>
  <si>
    <t>Boríték (8,26 Ft/fő)</t>
  </si>
  <si>
    <t>Nyomatatási ktg. (13690,60 Ft/fő)</t>
  </si>
  <si>
    <t>2.</t>
  </si>
  <si>
    <t>Személyi juttatások</t>
  </si>
  <si>
    <t>SZSZB és HVB tagjainak  tiszteletdíja</t>
  </si>
  <si>
    <t xml:space="preserve">SZSZB elnök 1fő </t>
  </si>
  <si>
    <t xml:space="preserve">HVB elnök 1fő </t>
  </si>
  <si>
    <t>SZSZB 2főx55000 (2tag)2*55000</t>
  </si>
  <si>
    <t>HVB 2főx55000 (2tag)2*55000</t>
  </si>
  <si>
    <t>SZSZB 2főx55000 (4.és5.tag)2*55000</t>
  </si>
  <si>
    <t>HVB 2főx55000 (4.és5.tag)2*55000</t>
  </si>
  <si>
    <t>SZSZB melletti jegyzőkönyvezető</t>
  </si>
  <si>
    <t xml:space="preserve">SZSZB jegyzőkönyvvez. 1fő </t>
  </si>
  <si>
    <t xml:space="preserve"> HVI tag normatív díj</t>
  </si>
  <si>
    <t xml:space="preserve">HVI tag 1 fő </t>
  </si>
  <si>
    <t>HVI vezető díja</t>
  </si>
  <si>
    <t xml:space="preserve">HVI vezető </t>
  </si>
  <si>
    <t>3.</t>
  </si>
  <si>
    <t>Munkaadót terhelő fiz.köt</t>
  </si>
  <si>
    <t>Munkaadót terhelő fiz.köt 13%</t>
  </si>
  <si>
    <t xml:space="preserve">HVI és SZSZB </t>
  </si>
  <si>
    <t xml:space="preserve">206 000 x 13% </t>
  </si>
  <si>
    <t>115 000 x 13%</t>
  </si>
  <si>
    <t xml:space="preserve">  66 000 x13% </t>
  </si>
  <si>
    <t>Személyutatás utáni járulék</t>
  </si>
  <si>
    <t>Személyi juttatások utáni járulék 13%</t>
  </si>
  <si>
    <r>
      <rPr>
        <i/>
        <sz val="10"/>
        <color theme="1"/>
        <rFont val="Calibri"/>
        <family val="2"/>
        <charset val="238"/>
        <scheme val="minor"/>
      </rPr>
      <t xml:space="preserve">étkezés után adóalap: </t>
    </r>
    <r>
      <rPr>
        <sz val="10"/>
        <color theme="1"/>
        <rFont val="Calibri"/>
        <family val="2"/>
        <charset val="238"/>
        <scheme val="minor"/>
      </rPr>
      <t xml:space="preserve">34.035x1,18% = 40.161
</t>
    </r>
    <r>
      <rPr>
        <i/>
        <sz val="10"/>
        <color theme="1"/>
        <rFont val="Calibri"/>
        <family val="2"/>
        <charset val="238"/>
        <scheme val="minor"/>
      </rPr>
      <t xml:space="preserve">Adó (SZJA+SZOCHO): </t>
    </r>
    <r>
      <rPr>
        <sz val="10"/>
        <color theme="1"/>
        <rFont val="Calibri"/>
        <family val="2"/>
        <charset val="238"/>
        <scheme val="minor"/>
      </rPr>
      <t>(40.161x15%) + (40.161x13%)=6024+5221</t>
    </r>
  </si>
  <si>
    <t>4.</t>
  </si>
  <si>
    <t>Ellátási kiadások</t>
  </si>
  <si>
    <t>Étkezés</t>
  </si>
  <si>
    <t>SZSZB részére</t>
  </si>
  <si>
    <t>HVB részére 5főx50000</t>
  </si>
  <si>
    <t>HVI részére 2 fő x6000</t>
  </si>
  <si>
    <t>Mind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</si>
</sst>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left" vertical="center" wrapText="1"/>
    </xf>
    <xf numFmtId="3" fontId="1" fillId="3" borderId="13" xfId="0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3" fontId="1" fillId="3" borderId="14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 wrapText="1"/>
    </xf>
    <xf numFmtId="3" fontId="3" fillId="2" borderId="16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3" fontId="3" fillId="2" borderId="17" xfId="0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3" fontId="3" fillId="0" borderId="16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1" fillId="0" borderId="19" xfId="0" applyFont="1" applyBorder="1" applyAlignment="1">
      <alignment horizontal="left" vertical="center" wrapText="1"/>
    </xf>
    <xf numFmtId="3" fontId="6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22" xfId="0" applyFont="1" applyFill="1" applyBorder="1" applyAlignment="1">
      <alignment horizontal="left" vertical="center" wrapText="1"/>
    </xf>
    <xf numFmtId="3" fontId="1" fillId="3" borderId="22" xfId="0" applyNumberFormat="1" applyFont="1" applyFill="1" applyBorder="1" applyAlignment="1">
      <alignment vertical="center"/>
    </xf>
    <xf numFmtId="3" fontId="5" fillId="3" borderId="22" xfId="0" applyNumberFormat="1" applyFont="1" applyFill="1" applyBorder="1" applyAlignment="1">
      <alignment vertical="center"/>
    </xf>
    <xf numFmtId="3" fontId="1" fillId="3" borderId="23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 wrapText="1"/>
    </xf>
    <xf numFmtId="3" fontId="5" fillId="2" borderId="7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 wrapText="1"/>
    </xf>
    <xf numFmtId="3" fontId="1" fillId="2" borderId="7" xfId="0" applyNumberFormat="1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3" fontId="7" fillId="4" borderId="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4778-3722-48CC-A2F5-8BA5381DCA23}">
  <dimension ref="A1:G47"/>
  <sheetViews>
    <sheetView tabSelected="1" workbookViewId="0">
      <selection activeCell="L13" sqref="L13"/>
    </sheetView>
  </sheetViews>
  <sheetFormatPr defaultRowHeight="15" x14ac:dyDescent="0.25"/>
  <cols>
    <col min="1" max="1" width="8" customWidth="1"/>
    <col min="2" max="2" width="41.5703125" customWidth="1"/>
    <col min="3" max="3" width="32.140625" customWidth="1"/>
    <col min="4" max="5" width="12" bestFit="1" customWidth="1"/>
    <col min="6" max="6" width="9.7109375" bestFit="1" customWidth="1"/>
    <col min="7" max="7" width="13.85546875" bestFit="1" customWidth="1"/>
  </cols>
  <sheetData>
    <row r="1" spans="1:7" ht="27" customHeight="1" thickBot="1" x14ac:dyDescent="0.3">
      <c r="A1" s="1" t="s">
        <v>0</v>
      </c>
      <c r="B1" s="2"/>
      <c r="C1" s="2"/>
      <c r="D1" s="2"/>
      <c r="E1" s="2"/>
      <c r="F1" s="2"/>
      <c r="G1" s="3"/>
    </row>
    <row r="2" spans="1:7" ht="15.75" thickBot="1" x14ac:dyDescent="0.3">
      <c r="A2" s="4"/>
      <c r="B2" s="5"/>
      <c r="C2" s="5"/>
      <c r="D2" s="5"/>
      <c r="E2" s="5"/>
      <c r="F2" s="5"/>
      <c r="G2" s="6"/>
    </row>
    <row r="3" spans="1:7" x14ac:dyDescent="0.25">
      <c r="A3" s="7"/>
      <c r="B3" s="8"/>
      <c r="C3" s="9"/>
      <c r="D3" s="10" t="s">
        <v>1</v>
      </c>
      <c r="E3" s="10" t="s">
        <v>2</v>
      </c>
      <c r="F3" s="11" t="s">
        <v>3</v>
      </c>
      <c r="G3" s="12" t="s">
        <v>4</v>
      </c>
    </row>
    <row r="4" spans="1:7" ht="15.75" thickBot="1" x14ac:dyDescent="0.3">
      <c r="A4" s="13" t="s">
        <v>5</v>
      </c>
      <c r="B4" s="14" t="s">
        <v>6</v>
      </c>
      <c r="C4" s="15" t="s">
        <v>7</v>
      </c>
      <c r="D4" s="16">
        <v>459</v>
      </c>
      <c r="E4" s="16"/>
      <c r="F4" s="17"/>
      <c r="G4" s="18"/>
    </row>
    <row r="5" spans="1:7" x14ac:dyDescent="0.25">
      <c r="A5" s="19" t="s">
        <v>8</v>
      </c>
      <c r="B5" s="20" t="s">
        <v>9</v>
      </c>
      <c r="C5" s="21"/>
      <c r="D5" s="22"/>
      <c r="E5" s="22"/>
      <c r="F5" s="23"/>
      <c r="G5" s="24">
        <f>SUM(D8:D13)</f>
        <v>218739.66000000003</v>
      </c>
    </row>
    <row r="6" spans="1:7" x14ac:dyDescent="0.25">
      <c r="A6" s="25">
        <v>101</v>
      </c>
      <c r="B6" s="26" t="s">
        <v>10</v>
      </c>
      <c r="C6" s="27"/>
      <c r="D6" s="28"/>
      <c r="E6" s="28"/>
      <c r="F6" s="29"/>
      <c r="G6" s="30"/>
    </row>
    <row r="7" spans="1:7" x14ac:dyDescent="0.25">
      <c r="A7" s="31">
        <v>10101</v>
      </c>
      <c r="B7" s="32" t="s">
        <v>11</v>
      </c>
      <c r="C7" s="33"/>
      <c r="D7" s="34"/>
      <c r="E7" s="34"/>
      <c r="F7" s="35"/>
      <c r="G7" s="36"/>
    </row>
    <row r="8" spans="1:7" x14ac:dyDescent="0.25">
      <c r="A8" s="31"/>
      <c r="B8" s="32" t="s">
        <v>12</v>
      </c>
      <c r="C8" s="33">
        <v>457</v>
      </c>
      <c r="D8" s="34">
        <f>C8*38.1</f>
        <v>17411.7</v>
      </c>
      <c r="E8" s="34"/>
      <c r="F8" s="35"/>
      <c r="G8" s="36"/>
    </row>
    <row r="9" spans="1:7" x14ac:dyDescent="0.25">
      <c r="A9" s="31"/>
      <c r="B9" s="32" t="s">
        <v>13</v>
      </c>
      <c r="C9" s="33">
        <v>457</v>
      </c>
      <c r="D9" s="34">
        <f>C9*250</f>
        <v>114250</v>
      </c>
      <c r="E9" s="34"/>
      <c r="F9" s="35"/>
      <c r="G9" s="36"/>
    </row>
    <row r="10" spans="1:7" x14ac:dyDescent="0.25">
      <c r="A10" s="31"/>
      <c r="B10" s="32" t="s">
        <v>14</v>
      </c>
      <c r="C10" s="33">
        <v>1</v>
      </c>
      <c r="D10" s="34">
        <f>C10*7950.2</f>
        <v>7950.2</v>
      </c>
      <c r="E10" s="34"/>
      <c r="F10" s="35"/>
      <c r="G10" s="36"/>
    </row>
    <row r="11" spans="1:7" x14ac:dyDescent="0.25">
      <c r="A11" s="31"/>
      <c r="B11" s="32" t="s">
        <v>15</v>
      </c>
      <c r="C11" s="33">
        <v>1102</v>
      </c>
      <c r="D11" s="34">
        <f>C11*55.25</f>
        <v>60885.5</v>
      </c>
      <c r="E11" s="34"/>
      <c r="F11" s="35"/>
      <c r="G11" s="36"/>
    </row>
    <row r="12" spans="1:7" x14ac:dyDescent="0.25">
      <c r="A12" s="31"/>
      <c r="B12" s="32" t="s">
        <v>16</v>
      </c>
      <c r="C12" s="33">
        <v>551</v>
      </c>
      <c r="D12" s="34">
        <f>C12*8.26</f>
        <v>4551.26</v>
      </c>
      <c r="E12" s="34"/>
      <c r="F12" s="35"/>
      <c r="G12" s="36"/>
    </row>
    <row r="13" spans="1:7" x14ac:dyDescent="0.25">
      <c r="A13" s="31"/>
      <c r="B13" s="32" t="s">
        <v>17</v>
      </c>
      <c r="C13" s="33">
        <v>1</v>
      </c>
      <c r="D13" s="34">
        <f>C13*13691</f>
        <v>13691</v>
      </c>
      <c r="E13" s="34"/>
      <c r="F13" s="35"/>
      <c r="G13" s="36"/>
    </row>
    <row r="14" spans="1:7" ht="15.75" thickBot="1" x14ac:dyDescent="0.3">
      <c r="A14" s="37"/>
      <c r="B14" s="38"/>
      <c r="C14" s="39"/>
      <c r="D14" s="40"/>
      <c r="E14" s="41"/>
      <c r="F14" s="42"/>
      <c r="G14" s="43"/>
    </row>
    <row r="15" spans="1:7" ht="15.75" thickBot="1" x14ac:dyDescent="0.3">
      <c r="A15" s="44" t="s">
        <v>18</v>
      </c>
      <c r="B15" s="45" t="s">
        <v>19</v>
      </c>
      <c r="C15" s="46"/>
      <c r="D15" s="47"/>
      <c r="E15" s="47"/>
      <c r="F15" s="48"/>
      <c r="G15" s="49">
        <f>F16+F27+F31</f>
        <v>948000</v>
      </c>
    </row>
    <row r="16" spans="1:7" x14ac:dyDescent="0.25">
      <c r="A16" s="50">
        <v>201</v>
      </c>
      <c r="B16" s="51" t="s">
        <v>20</v>
      </c>
      <c r="C16" s="52" t="s">
        <v>4</v>
      </c>
      <c r="D16" s="61"/>
      <c r="E16" s="61"/>
      <c r="F16" s="53">
        <f>SUM(E17:E26)</f>
        <v>561000</v>
      </c>
      <c r="G16" s="54"/>
    </row>
    <row r="17" spans="1:7" x14ac:dyDescent="0.25">
      <c r="A17" s="55">
        <v>20101</v>
      </c>
      <c r="B17" s="77" t="s">
        <v>21</v>
      </c>
      <c r="C17" s="78"/>
      <c r="D17" s="79"/>
      <c r="E17" s="76">
        <v>66000</v>
      </c>
      <c r="F17" s="56"/>
      <c r="G17" s="36"/>
    </row>
    <row r="18" spans="1:7" x14ac:dyDescent="0.25">
      <c r="A18" s="57"/>
      <c r="B18" s="77" t="s">
        <v>22</v>
      </c>
      <c r="C18" s="80"/>
      <c r="D18" s="81"/>
      <c r="E18" s="76">
        <v>55000</v>
      </c>
      <c r="F18" s="56"/>
      <c r="G18" s="36"/>
    </row>
    <row r="19" spans="1:7" x14ac:dyDescent="0.25">
      <c r="A19" s="55">
        <v>20102</v>
      </c>
      <c r="B19" s="82" t="s">
        <v>23</v>
      </c>
      <c r="C19" s="83"/>
      <c r="D19" s="76"/>
      <c r="E19" s="76">
        <v>55000</v>
      </c>
      <c r="F19" s="56"/>
      <c r="G19" s="36"/>
    </row>
    <row r="20" spans="1:7" x14ac:dyDescent="0.25">
      <c r="A20" s="58"/>
      <c r="B20" s="84"/>
      <c r="C20" s="83"/>
      <c r="D20" s="76"/>
      <c r="E20" s="76">
        <v>55000</v>
      </c>
      <c r="F20" s="56"/>
      <c r="G20" s="36"/>
    </row>
    <row r="21" spans="1:7" x14ac:dyDescent="0.25">
      <c r="A21" s="58"/>
      <c r="B21" s="82" t="s">
        <v>24</v>
      </c>
      <c r="C21" s="83"/>
      <c r="D21" s="76"/>
      <c r="E21" s="76">
        <v>55000</v>
      </c>
      <c r="F21" s="56"/>
      <c r="G21" s="36"/>
    </row>
    <row r="22" spans="1:7" x14ac:dyDescent="0.25">
      <c r="A22" s="57"/>
      <c r="B22" s="84"/>
      <c r="C22" s="83"/>
      <c r="D22" s="76"/>
      <c r="E22" s="76">
        <v>55000</v>
      </c>
      <c r="F22" s="56"/>
      <c r="G22" s="36"/>
    </row>
    <row r="23" spans="1:7" x14ac:dyDescent="0.25">
      <c r="A23" s="55">
        <v>20103</v>
      </c>
      <c r="B23" s="82" t="s">
        <v>25</v>
      </c>
      <c r="C23" s="83"/>
      <c r="D23" s="76"/>
      <c r="E23" s="76">
        <v>55000</v>
      </c>
      <c r="F23" s="56"/>
      <c r="G23" s="36"/>
    </row>
    <row r="24" spans="1:7" x14ac:dyDescent="0.25">
      <c r="A24" s="58"/>
      <c r="B24" s="84"/>
      <c r="C24" s="83"/>
      <c r="D24" s="76"/>
      <c r="E24" s="76">
        <v>55000</v>
      </c>
      <c r="F24" s="56"/>
      <c r="G24" s="36"/>
    </row>
    <row r="25" spans="1:7" x14ac:dyDescent="0.25">
      <c r="A25" s="58"/>
      <c r="B25" s="82" t="s">
        <v>26</v>
      </c>
      <c r="C25" s="83"/>
      <c r="D25" s="76"/>
      <c r="E25" s="76">
        <v>55000</v>
      </c>
      <c r="F25" s="56"/>
      <c r="G25" s="36"/>
    </row>
    <row r="26" spans="1:7" ht="15.75" thickBot="1" x14ac:dyDescent="0.3">
      <c r="A26" s="59"/>
      <c r="B26" s="85"/>
      <c r="C26" s="86"/>
      <c r="D26" s="87"/>
      <c r="E26" s="87">
        <v>55000</v>
      </c>
      <c r="F26" s="60"/>
      <c r="G26" s="18"/>
    </row>
    <row r="27" spans="1:7" x14ac:dyDescent="0.25">
      <c r="A27" s="50">
        <v>202</v>
      </c>
      <c r="B27" s="51" t="s">
        <v>27</v>
      </c>
      <c r="C27" s="52"/>
      <c r="D27" s="61"/>
      <c r="E27" s="61"/>
      <c r="F27" s="53">
        <f>SUM(E28:E30)</f>
        <v>181000</v>
      </c>
      <c r="G27" s="54"/>
    </row>
    <row r="28" spans="1:7" ht="15.75" thickBot="1" x14ac:dyDescent="0.3">
      <c r="A28" s="13">
        <v>20201</v>
      </c>
      <c r="B28" s="14" t="s">
        <v>28</v>
      </c>
      <c r="C28" s="15"/>
      <c r="D28" s="16"/>
      <c r="E28" s="16">
        <v>66000</v>
      </c>
      <c r="F28" s="17"/>
      <c r="G28" s="18"/>
    </row>
    <row r="29" spans="1:7" x14ac:dyDescent="0.25">
      <c r="A29" s="62">
        <v>203</v>
      </c>
      <c r="B29" s="63" t="s">
        <v>29</v>
      </c>
      <c r="C29" s="64"/>
      <c r="D29" s="65"/>
      <c r="E29" s="65"/>
      <c r="F29" s="51"/>
      <c r="G29" s="54"/>
    </row>
    <row r="30" spans="1:7" ht="15.75" thickBot="1" x14ac:dyDescent="0.3">
      <c r="A30" s="13">
        <v>20301</v>
      </c>
      <c r="B30" s="14" t="s">
        <v>30</v>
      </c>
      <c r="C30" s="15"/>
      <c r="D30" s="16"/>
      <c r="E30" s="16">
        <v>115000</v>
      </c>
      <c r="F30" s="17"/>
      <c r="G30" s="18"/>
    </row>
    <row r="31" spans="1:7" x14ac:dyDescent="0.25">
      <c r="A31" s="50">
        <v>209</v>
      </c>
      <c r="B31" s="51" t="s">
        <v>31</v>
      </c>
      <c r="C31" s="52"/>
      <c r="D31" s="53"/>
      <c r="E31" s="53"/>
      <c r="F31" s="53">
        <f>SUM(E32)</f>
        <v>206000</v>
      </c>
      <c r="G31" s="66"/>
    </row>
    <row r="32" spans="1:7" ht="15.75" thickBot="1" x14ac:dyDescent="0.3">
      <c r="A32" s="13">
        <v>20901</v>
      </c>
      <c r="B32" s="14" t="s">
        <v>32</v>
      </c>
      <c r="C32" s="15"/>
      <c r="D32" s="16"/>
      <c r="E32" s="16">
        <v>206000</v>
      </c>
      <c r="F32" s="17"/>
      <c r="G32" s="18"/>
    </row>
    <row r="33" spans="1:7" ht="15.75" thickBot="1" x14ac:dyDescent="0.3">
      <c r="A33" s="44" t="s">
        <v>33</v>
      </c>
      <c r="B33" s="45" t="s">
        <v>34</v>
      </c>
      <c r="C33" s="46"/>
      <c r="D33" s="47"/>
      <c r="E33" s="47"/>
      <c r="F33" s="67"/>
      <c r="G33" s="49">
        <f>F34+F39</f>
        <v>122162.08</v>
      </c>
    </row>
    <row r="34" spans="1:7" x14ac:dyDescent="0.25">
      <c r="A34" s="50">
        <v>301</v>
      </c>
      <c r="B34" s="51" t="s">
        <v>35</v>
      </c>
      <c r="C34" s="52"/>
      <c r="D34" s="61"/>
      <c r="E34" s="61"/>
      <c r="F34" s="53">
        <f>E36+E37+E38</f>
        <v>45279</v>
      </c>
      <c r="G34" s="54"/>
    </row>
    <row r="35" spans="1:7" x14ac:dyDescent="0.25">
      <c r="A35" s="31">
        <v>30101</v>
      </c>
      <c r="B35" s="32" t="s">
        <v>36</v>
      </c>
      <c r="C35" s="33"/>
      <c r="D35" s="34"/>
      <c r="E35" s="34"/>
      <c r="F35" s="35"/>
      <c r="G35" s="36"/>
    </row>
    <row r="36" spans="1:7" x14ac:dyDescent="0.25">
      <c r="A36" s="31"/>
      <c r="B36" s="32" t="s">
        <v>37</v>
      </c>
      <c r="C36" s="33"/>
      <c r="D36" s="34"/>
      <c r="E36" s="34">
        <f>E32*0.9*13%</f>
        <v>24102</v>
      </c>
      <c r="F36" s="73">
        <f>E36+E37+E38</f>
        <v>45279</v>
      </c>
      <c r="G36" s="36"/>
    </row>
    <row r="37" spans="1:7" x14ac:dyDescent="0.25">
      <c r="A37" s="31"/>
      <c r="B37" s="32" t="s">
        <v>38</v>
      </c>
      <c r="C37" s="33"/>
      <c r="D37" s="34"/>
      <c r="E37" s="34">
        <f>E30*0.9*13%</f>
        <v>13455</v>
      </c>
      <c r="F37" s="74"/>
      <c r="G37" s="36"/>
    </row>
    <row r="38" spans="1:7" ht="15.75" thickBot="1" x14ac:dyDescent="0.3">
      <c r="A38" s="13"/>
      <c r="B38" s="14" t="s">
        <v>39</v>
      </c>
      <c r="C38" s="15"/>
      <c r="D38" s="16"/>
      <c r="E38" s="16">
        <f>E28*0.9*13%</f>
        <v>7722</v>
      </c>
      <c r="F38" s="75"/>
      <c r="G38" s="18"/>
    </row>
    <row r="39" spans="1:7" x14ac:dyDescent="0.25">
      <c r="A39" s="50">
        <v>302</v>
      </c>
      <c r="B39" s="51" t="s">
        <v>40</v>
      </c>
      <c r="C39" s="52"/>
      <c r="D39" s="61"/>
      <c r="E39" s="61"/>
      <c r="F39" s="53">
        <f>SUM(E40:E41)</f>
        <v>76883.08</v>
      </c>
      <c r="G39" s="54"/>
    </row>
    <row r="40" spans="1:7" x14ac:dyDescent="0.25">
      <c r="A40" s="31">
        <v>30201</v>
      </c>
      <c r="B40" s="32" t="s">
        <v>41</v>
      </c>
      <c r="C40" s="33"/>
      <c r="D40" s="34"/>
      <c r="E40" s="76">
        <f>F16*0.9*13%+1</f>
        <v>65638</v>
      </c>
      <c r="F40" s="35"/>
      <c r="G40" s="36"/>
    </row>
    <row r="41" spans="1:7" ht="51.75" thickBot="1" x14ac:dyDescent="0.3">
      <c r="A41" s="13">
        <v>30202</v>
      </c>
      <c r="B41" s="68" t="s">
        <v>42</v>
      </c>
      <c r="C41" s="15"/>
      <c r="D41" s="16"/>
      <c r="E41" s="16">
        <f>40161*28%</f>
        <v>11245.080000000002</v>
      </c>
      <c r="F41" s="17"/>
      <c r="G41" s="18"/>
    </row>
    <row r="42" spans="1:7" ht="15.75" thickBot="1" x14ac:dyDescent="0.3">
      <c r="A42" s="44" t="s">
        <v>43</v>
      </c>
      <c r="B42" s="45" t="s">
        <v>44</v>
      </c>
      <c r="C42" s="46"/>
      <c r="D42" s="47"/>
      <c r="E42" s="47"/>
      <c r="F42" s="48"/>
      <c r="G42" s="49">
        <f>E45</f>
        <v>34935</v>
      </c>
    </row>
    <row r="43" spans="1:7" x14ac:dyDescent="0.25">
      <c r="A43" s="7">
        <v>401</v>
      </c>
      <c r="B43" s="8" t="s">
        <v>45</v>
      </c>
      <c r="C43" s="9"/>
      <c r="D43" s="10"/>
      <c r="E43" s="10"/>
      <c r="F43" s="11"/>
      <c r="G43" s="69"/>
    </row>
    <row r="44" spans="1:7" x14ac:dyDescent="0.25">
      <c r="A44" s="31">
        <v>40101</v>
      </c>
      <c r="B44" s="32" t="s">
        <v>46</v>
      </c>
      <c r="C44" s="33"/>
      <c r="D44" s="34"/>
      <c r="E44" s="34">
        <v>0</v>
      </c>
      <c r="F44" s="35"/>
      <c r="G44" s="36"/>
    </row>
    <row r="45" spans="1:7" x14ac:dyDescent="0.25">
      <c r="A45" s="31">
        <v>40102</v>
      </c>
      <c r="B45" s="32" t="s">
        <v>47</v>
      </c>
      <c r="C45" s="33"/>
      <c r="D45" s="34"/>
      <c r="E45" s="34">
        <v>34935</v>
      </c>
      <c r="F45" s="35"/>
      <c r="G45" s="36"/>
    </row>
    <row r="46" spans="1:7" ht="15.75" thickBot="1" x14ac:dyDescent="0.3">
      <c r="A46" s="13">
        <v>40103</v>
      </c>
      <c r="B46" s="14" t="s">
        <v>48</v>
      </c>
      <c r="C46" s="15"/>
      <c r="D46" s="16"/>
      <c r="E46" s="16">
        <v>0</v>
      </c>
      <c r="F46" s="17"/>
      <c r="G46" s="18"/>
    </row>
    <row r="47" spans="1:7" ht="21.75" thickBot="1" x14ac:dyDescent="0.3">
      <c r="A47" s="70" t="s">
        <v>49</v>
      </c>
      <c r="B47" s="71"/>
      <c r="C47" s="71"/>
      <c r="D47" s="71"/>
      <c r="E47" s="71"/>
      <c r="F47" s="71"/>
      <c r="G47" s="72">
        <f>SUM(G5:G46)</f>
        <v>1323836.7400000002</v>
      </c>
    </row>
  </sheetData>
  <mergeCells count="13">
    <mergeCell ref="A23:A26"/>
    <mergeCell ref="B23:B24"/>
    <mergeCell ref="B25:B26"/>
    <mergeCell ref="F36:F38"/>
    <mergeCell ref="A47:F47"/>
    <mergeCell ref="A1:G1"/>
    <mergeCell ref="A2:G2"/>
    <mergeCell ref="A17:A18"/>
    <mergeCell ref="C17:C18"/>
    <mergeCell ref="D17:D18"/>
    <mergeCell ref="A19:A22"/>
    <mergeCell ref="B19:B20"/>
    <mergeCell ref="B21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Időközi vál. Sóly 2025.07.27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Pénzügy</cp:lastModifiedBy>
  <dcterms:created xsi:type="dcterms:W3CDTF">2025-08-28T11:53:19Z</dcterms:created>
  <dcterms:modified xsi:type="dcterms:W3CDTF">2025-08-28T11:57:20Z</dcterms:modified>
</cp:coreProperties>
</file>